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drawings/drawing5.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4.xml" ContentType="application/vnd.openxmlformats-officedocument.spreadsheetml.table+xml"/>
  <Override PartName="/xl/queryTables/queryTable3.xml" ContentType="application/vnd.openxmlformats-officedocument.spreadsheetml.queryTable+xml"/>
  <Override PartName="/xl/tables/table5.xml" ContentType="application/vnd.openxmlformats-officedocument.spreadsheetml.table+xml"/>
  <Override PartName="/xl/queryTables/queryTable4.xml" ContentType="application/vnd.openxmlformats-officedocument.spreadsheetml.queryTable+xml"/>
  <Override PartName="/xl/tables/table6.xml" ContentType="application/vnd.openxmlformats-officedocument.spreadsheetml.table+xml"/>
  <Override PartName="/xl/queryTables/queryTable5.xml" ContentType="application/vnd.openxmlformats-officedocument.spreadsheetml.queryTable+xml"/>
  <Override PartName="/xl/tables/table7.xml" ContentType="application/vnd.openxmlformats-officedocument.spreadsheetml.table+xml"/>
  <Override PartName="/xl/queryTables/queryTable6.xml" ContentType="application/vnd.openxmlformats-officedocument.spreadsheetml.queryTable+xml"/>
  <Override PartName="/xl/tables/table8.xml" ContentType="application/vnd.openxmlformats-officedocument.spreadsheetml.table+xml"/>
  <Override PartName="/xl/queryTables/queryTable7.xml" ContentType="application/vnd.openxmlformats-officedocument.spreadsheetml.queryTable+xml"/>
  <Override PartName="/xl/tables/table9.xml" ContentType="application/vnd.openxmlformats-officedocument.spreadsheetml.table+xml"/>
  <Override PartName="/xl/queryTables/queryTable8.xml" ContentType="application/vnd.openxmlformats-officedocument.spreadsheetml.queryTable+xml"/>
  <Override PartName="/xl/tables/table10.xml" ContentType="application/vnd.openxmlformats-officedocument.spreadsheetml.table+xml"/>
  <Override PartName="/xl/queryTables/queryTable9.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tomfr\Desktop\Webinar Files\"/>
    </mc:Choice>
  </mc:AlternateContent>
  <xr:revisionPtr revIDLastSave="0" documentId="13_ncr:1_{DE0E50E6-CD00-45E2-A6C6-A67CFABA15A3}" xr6:coauthVersionLast="47" xr6:coauthVersionMax="47" xr10:uidLastSave="{00000000-0000-0000-0000-000000000000}"/>
  <bookViews>
    <workbookView xWindow="-110" yWindow="-110" windowWidth="20700" windowHeight="11140" xr2:uid="{26C3CED2-7E57-4B1A-AB29-58984CA5D66C}"/>
  </bookViews>
  <sheets>
    <sheet name="Basic Math" sheetId="62" r:id="rId1"/>
    <sheet name="conditonal formatting" sheetId="14" r:id="rId2"/>
    <sheet name="Charts" sheetId="35" r:id="rId3"/>
    <sheet name="Merge and center" sheetId="10" r:id="rId4"/>
    <sheet name="AutoSum Relative Absolute" sheetId="23" r:id="rId5"/>
    <sheet name="Sumif Countif Averageif" sheetId="25" r:id="rId6"/>
    <sheet name="Customer List" sheetId="5" r:id="rId7"/>
    <sheet name="Order List" sheetId="6" r:id="rId8"/>
    <sheet name="vlookup - true" sheetId="28" r:id="rId9"/>
    <sheet name="vlookup" sheetId="21" r:id="rId10"/>
    <sheet name="hlookup" sheetId="22" r:id="rId11"/>
    <sheet name="Match - Index" sheetId="24" r:id="rId12"/>
    <sheet name="Form Controls" sheetId="61" r:id="rId13"/>
    <sheet name="PMT" sheetId="26" r:id="rId14"/>
    <sheet name="Data Table" sheetId="27" r:id="rId15"/>
    <sheet name="Solver" sheetId="34" r:id="rId16"/>
    <sheet name="correlation" sheetId="33" r:id="rId17"/>
    <sheet name="2014" sheetId="29" r:id="rId18"/>
    <sheet name="2015" sheetId="30" r:id="rId19"/>
    <sheet name="2016" sheetId="31" r:id="rId20"/>
    <sheet name="Consolidate" sheetId="32" r:id="rId21"/>
    <sheet name="Formatted Tables" sheetId="8" r:id="rId22"/>
    <sheet name="Formatting Data" sheetId="12" r:id="rId23"/>
    <sheet name="data validation" sheetId="13" r:id="rId24"/>
    <sheet name="date formulas" sheetId="15" r:id="rId25"/>
    <sheet name="Text functions" sheetId="16" r:id="rId26"/>
    <sheet name="Flash Fill" sheetId="17" r:id="rId27"/>
    <sheet name="Text to columns" sheetId="1" r:id="rId28"/>
    <sheet name="Concatenate" sheetId="2" r:id="rId29"/>
    <sheet name="Sort and Filter" sheetId="3" r:id="rId30"/>
    <sheet name="Advanced Filter" sheetId="63" r:id="rId31"/>
    <sheet name="Subtotals" sheetId="7" r:id="rId32"/>
    <sheet name="Pivot Table Data" sheetId="9" r:id="rId33"/>
    <sheet name="Donut - Pie Chart" sheetId="11" r:id="rId34"/>
    <sheet name="11 Checkbox" sheetId="58" r:id="rId35"/>
    <sheet name="19 Dial" sheetId="36" r:id="rId36"/>
    <sheet name="20 Gantt" sheetId="37" r:id="rId37"/>
    <sheet name="21 Small Multpls" sheetId="38" r:id="rId38"/>
    <sheet name="22 3D Maps" sheetId="39" r:id="rId39"/>
    <sheet name="23 Pictogram" sheetId="40" r:id="rId40"/>
    <sheet name="28 Regression" sheetId="41" r:id="rId41"/>
    <sheet name="29 Rank Percentile" sheetId="42" r:id="rId42"/>
    <sheet name="30 Random Numbers" sheetId="43" r:id="rId43"/>
    <sheet name="31 Sampling" sheetId="44" r:id="rId44"/>
    <sheet name="32 Forecasting" sheetId="45" r:id="rId45"/>
    <sheet name="Suppliers" sheetId="54" r:id="rId46"/>
    <sheet name="Shippers" sheetId="53" r:id="rId47"/>
    <sheet name="Products" sheetId="52" r:id="rId48"/>
    <sheet name="Orders" sheetId="51" r:id="rId49"/>
    <sheet name="Order Details" sheetId="50" r:id="rId50"/>
    <sheet name="New Shippers" sheetId="49" r:id="rId51"/>
    <sheet name="Employees" sheetId="48" r:id="rId52"/>
    <sheet name="Customers" sheetId="47" r:id="rId53"/>
    <sheet name="Categories" sheetId="46" r:id="rId54"/>
    <sheet name="PowerBI - PowerPivot Formulas" sheetId="64" r:id="rId55"/>
  </sheets>
  <externalReferences>
    <externalReference r:id="rId56"/>
    <externalReference r:id="rId57"/>
    <externalReference r:id="rId58"/>
  </externalReferences>
  <definedNames>
    <definedName name="_xlnm._FilterDatabase" localSheetId="41" hidden="1">'29 Rank Percentile'!$B$1:$C$222</definedName>
    <definedName name="_xlnm._FilterDatabase" localSheetId="30" hidden="1">'Advanced Filter'!$A$1:$F$210</definedName>
    <definedName name="_xlnm._FilterDatabase" localSheetId="1" hidden="1">'conditonal formatting'!$A$1:$F$210</definedName>
    <definedName name="_xlnm._FilterDatabase" localSheetId="23" hidden="1">'data validation'!$A$1:$F$210</definedName>
    <definedName name="_xlnm._FilterDatabase" localSheetId="21" hidden="1">'Formatted Tables'!$A$1:$F$211</definedName>
    <definedName name="_xlnm._FilterDatabase" localSheetId="29" hidden="1">'Sort and Filter'!$A$1:$F$210</definedName>
    <definedName name="_xlnm._FilterDatabase" localSheetId="31" hidden="1">Subtotals!$A$1:$F$210</definedName>
    <definedName name="_xlnm._FilterDatabase" localSheetId="5" hidden="1">'Sumif Countif Averageif'!$A$1:$F$210</definedName>
    <definedName name="_xlcn.WorksheetConnection_WORKBOOK20141108.xlsxCustomers" hidden="1">[1]!Customers[#Data]</definedName>
    <definedName name="_xlcn.WorksheetConnection_WORKBOOK20141108.xlsxCustomers1" hidden="1">[2]!Customers[#Data]</definedName>
    <definedName name="_xlcn.WorksheetConnection_WORKBOOK20141108.xlsxOrders" hidden="1">[1]!Orders[#Data]</definedName>
    <definedName name="_xlcn.WorksheetConnection_WORKBOOK20141108.xlsxOrders1" hidden="1">[2]!Orders[#Data]</definedName>
    <definedName name="ee" localSheetId="34" hidden="1">{"FirstQ",#N/A,FALSE,"Budget2000";"SecondQ",#N/A,FALSE,"Budget2000";"Summary",#N/A,FALSE,"Budget2000"}</definedName>
    <definedName name="ee" localSheetId="35" hidden="1">{"FirstQ",#N/A,FALSE,"Budget2000";"SecondQ",#N/A,FALSE,"Budget2000";"Summary",#N/A,FALSE,"Budget2000"}</definedName>
    <definedName name="ee" localSheetId="36" hidden="1">{"FirstQ",#N/A,FALSE,"Budget2000";"SecondQ",#N/A,FALSE,"Budget2000";"Summary",#N/A,FALSE,"Budget2000"}</definedName>
    <definedName name="ee" localSheetId="37" hidden="1">{"FirstQ",#N/A,FALSE,"Budget2000";"SecondQ",#N/A,FALSE,"Budget2000";"Summary",#N/A,FALSE,"Budget2000"}</definedName>
    <definedName name="ee" localSheetId="38" hidden="1">{"FirstQ",#N/A,FALSE,"Budget2000";"SecondQ",#N/A,FALSE,"Budget2000";"Summary",#N/A,FALSE,"Budget2000"}</definedName>
    <definedName name="ee" localSheetId="39" hidden="1">{"FirstQ",#N/A,FALSE,"Budget2000";"SecondQ",#N/A,FALSE,"Budget2000";"Summary",#N/A,FALSE,"Budget2000"}</definedName>
    <definedName name="ee" localSheetId="40" hidden="1">{"FirstQ",#N/A,FALSE,"Budget2000";"SecondQ",#N/A,FALSE,"Budget2000";"Summary",#N/A,FALSE,"Budget2000"}</definedName>
    <definedName name="ee" localSheetId="30" hidden="1">{"FirstQ",#N/A,FALSE,"Budget2000";"SecondQ",#N/A,FALSE,"Budget2000";"Summary",#N/A,FALSE,"Budget2000"}</definedName>
    <definedName name="ee" localSheetId="54" hidden="1">{"FirstQ",#N/A,FALSE,"Budget2000";"SecondQ",#N/A,FALSE,"Budget2000";"Summary",#N/A,FALSE,"Budget2000"}</definedName>
    <definedName name="ee" hidden="1">{"FirstQ",#N/A,FALSE,"Budget2000";"SecondQ",#N/A,FALSE,"Budget2000";"Summary",#N/A,FALSE,"Budget2000"}</definedName>
    <definedName name="ExternalData_1" localSheetId="53" hidden="1">'Categories'!$A$1:$C$9</definedName>
    <definedName name="ExternalData_2" localSheetId="52" hidden="1">'Customers'!$A$1:$K$92</definedName>
    <definedName name="ExternalData_3" localSheetId="51" hidden="1">Employees!$A$1:$P$10</definedName>
    <definedName name="ExternalData_4" localSheetId="50" hidden="1">'New Shippers'!$A$1:$C$2</definedName>
    <definedName name="ExternalData_5" localSheetId="49" hidden="1">'Order Details'!$A$1:$D$2156</definedName>
    <definedName name="ExternalData_6" localSheetId="48" hidden="1">Orders!$A$1:$O$831</definedName>
    <definedName name="ExternalData_7" localSheetId="47" hidden="1">Products!$A$1:$J$97</definedName>
    <definedName name="ExternalData_8" localSheetId="46" hidden="1">Shippers!$A$1:$C$4</definedName>
    <definedName name="ExternalData_9" localSheetId="45" hidden="1">Suppliers!$A$1:$L$30</definedName>
    <definedName name="fr" localSheetId="34" hidden="1">{"AllDetail",#N/A,FALSE,"Research Budget";"1stQuarter",#N/A,FALSE,"Research Budget";"2nd Quarter",#N/A,FALSE,"Research Budget";"Summary",#N/A,FALSE,"Research Budget"}</definedName>
    <definedName name="fr" localSheetId="35" hidden="1">{"AllDetail",#N/A,FALSE,"Research Budget";"1stQuarter",#N/A,FALSE,"Research Budget";"2nd Quarter",#N/A,FALSE,"Research Budget";"Summary",#N/A,FALSE,"Research Budget"}</definedName>
    <definedName name="fr" localSheetId="36" hidden="1">{"AllDetail",#N/A,FALSE,"Research Budget";"1stQuarter",#N/A,FALSE,"Research Budget";"2nd Quarter",#N/A,FALSE,"Research Budget";"Summary",#N/A,FALSE,"Research Budget"}</definedName>
    <definedName name="fr" localSheetId="37" hidden="1">{"AllDetail",#N/A,FALSE,"Research Budget";"1stQuarter",#N/A,FALSE,"Research Budget";"2nd Quarter",#N/A,FALSE,"Research Budget";"Summary",#N/A,FALSE,"Research Budget"}</definedName>
    <definedName name="fr" localSheetId="38" hidden="1">{"AllDetail",#N/A,FALSE,"Research Budget";"1stQuarter",#N/A,FALSE,"Research Budget";"2nd Quarter",#N/A,FALSE,"Research Budget";"Summary",#N/A,FALSE,"Research Budget"}</definedName>
    <definedName name="fr" localSheetId="39" hidden="1">{"AllDetail",#N/A,FALSE,"Research Budget";"1stQuarter",#N/A,FALSE,"Research Budget";"2nd Quarter",#N/A,FALSE,"Research Budget";"Summary",#N/A,FALSE,"Research Budget"}</definedName>
    <definedName name="fr" localSheetId="40" hidden="1">{"AllDetail",#N/A,FALSE,"Research Budget";"1stQuarter",#N/A,FALSE,"Research Budget";"2nd Quarter",#N/A,FALSE,"Research Budget";"Summary",#N/A,FALSE,"Research Budget"}</definedName>
    <definedName name="fr" localSheetId="30" hidden="1">{"AllDetail",#N/A,FALSE,"Research Budget";"1stQuarter",#N/A,FALSE,"Research Budget";"2nd Quarter",#N/A,FALSE,"Research Budget";"Summary",#N/A,FALSE,"Research Budget"}</definedName>
    <definedName name="fr" localSheetId="54" hidden="1">{"AllDetail",#N/A,FALSE,"Research Budget";"1stQuarter",#N/A,FALSE,"Research Budget";"2nd Quarter",#N/A,FALSE,"Research Budget";"Summary",#N/A,FALSE,"Research Budget"}</definedName>
    <definedName name="fr" hidden="1">{"AllDetail",#N/A,FALSE,"Research Budget";"1stQuarter",#N/A,FALSE,"Research Budget";"2nd Quarter",#N/A,FALSE,"Research Budget";"Summary",#N/A,FALSE,"Research Budget"}</definedName>
    <definedName name="k" localSheetId="34" hidden="1">{"FirstQ",#N/A,FALSE,"Budget2000";"SecondQ",#N/A,FALSE,"Budget2000";"Summary",#N/A,FALSE,"Budget2000"}</definedName>
    <definedName name="k" localSheetId="35" hidden="1">{"FirstQ",#N/A,FALSE,"Budget2000";"SecondQ",#N/A,FALSE,"Budget2000";"Summary",#N/A,FALSE,"Budget2000"}</definedName>
    <definedName name="k" localSheetId="36" hidden="1">{"FirstQ",#N/A,FALSE,"Budget2000";"SecondQ",#N/A,FALSE,"Budget2000";"Summary",#N/A,FALSE,"Budget2000"}</definedName>
    <definedName name="k" localSheetId="37" hidden="1">{"FirstQ",#N/A,FALSE,"Budget2000";"SecondQ",#N/A,FALSE,"Budget2000";"Summary",#N/A,FALSE,"Budget2000"}</definedName>
    <definedName name="k" localSheetId="38" hidden="1">{"FirstQ",#N/A,FALSE,"Budget2000";"SecondQ",#N/A,FALSE,"Budget2000";"Summary",#N/A,FALSE,"Budget2000"}</definedName>
    <definedName name="k" localSheetId="39" hidden="1">{"FirstQ",#N/A,FALSE,"Budget2000";"SecondQ",#N/A,FALSE,"Budget2000";"Summary",#N/A,FALSE,"Budget2000"}</definedName>
    <definedName name="k" localSheetId="40" hidden="1">{"FirstQ",#N/A,FALSE,"Budget2000";"SecondQ",#N/A,FALSE,"Budget2000";"Summary",#N/A,FALSE,"Budget2000"}</definedName>
    <definedName name="k" localSheetId="30" hidden="1">{"FirstQ",#N/A,FALSE,"Budget2000";"SecondQ",#N/A,FALSE,"Budget2000";"Summary",#N/A,FALSE,"Budget2000"}</definedName>
    <definedName name="k" localSheetId="54" hidden="1">{"FirstQ",#N/A,FALSE,"Budget2000";"SecondQ",#N/A,FALSE,"Budget2000";"Summary",#N/A,FALSE,"Budget2000"}</definedName>
    <definedName name="k" hidden="1">{"FirstQ",#N/A,FALSE,"Budget2000";"SecondQ",#N/A,FALSE,"Budget2000";"Summary",#N/A,FALSE,"Budget2000"}</definedName>
    <definedName name="Months">OFFSET('[3]16 Scroll Bars'!$B1048573,'[3]16 Scroll Bars'!$Q$17,0,12,1)</definedName>
    <definedName name="q" localSheetId="34" hidden="1">{"FirstQ",#N/A,FALSE,"Budget2000";"SecondQ",#N/A,FALSE,"Budget2000";"Summary",#N/A,FALSE,"Budget2000"}</definedName>
    <definedName name="q" localSheetId="35" hidden="1">{"FirstQ",#N/A,FALSE,"Budget2000";"SecondQ",#N/A,FALSE,"Budget2000";"Summary",#N/A,FALSE,"Budget2000"}</definedName>
    <definedName name="q" localSheetId="36" hidden="1">{"FirstQ",#N/A,FALSE,"Budget2000";"SecondQ",#N/A,FALSE,"Budget2000";"Summary",#N/A,FALSE,"Budget2000"}</definedName>
    <definedName name="q" localSheetId="37" hidden="1">{"FirstQ",#N/A,FALSE,"Budget2000";"SecondQ",#N/A,FALSE,"Budget2000";"Summary",#N/A,FALSE,"Budget2000"}</definedName>
    <definedName name="q" localSheetId="38" hidden="1">{"FirstQ",#N/A,FALSE,"Budget2000";"SecondQ",#N/A,FALSE,"Budget2000";"Summary",#N/A,FALSE,"Budget2000"}</definedName>
    <definedName name="q" localSheetId="39" hidden="1">{"FirstQ",#N/A,FALSE,"Budget2000";"SecondQ",#N/A,FALSE,"Budget2000";"Summary",#N/A,FALSE,"Budget2000"}</definedName>
    <definedName name="q" localSheetId="40" hidden="1">{"FirstQ",#N/A,FALSE,"Budget2000";"SecondQ",#N/A,FALSE,"Budget2000";"Summary",#N/A,FALSE,"Budget2000"}</definedName>
    <definedName name="q" localSheetId="30" hidden="1">{"FirstQ",#N/A,FALSE,"Budget2000";"SecondQ",#N/A,FALSE,"Budget2000";"Summary",#N/A,FALSE,"Budget2000"}</definedName>
    <definedName name="q" localSheetId="54" hidden="1">{"FirstQ",#N/A,FALSE,"Budget2000";"SecondQ",#N/A,FALSE,"Budget2000";"Summary",#N/A,FALSE,"Budget2000"}</definedName>
    <definedName name="q" hidden="1">{"FirstQ",#N/A,FALSE,"Budget2000";"SecondQ",#N/A,FALSE,"Budget2000";"Summary",#N/A,FALSE,"Budget2000"}</definedName>
    <definedName name="Required">'[3]23 Scenarios'!$F$15:$L$15</definedName>
    <definedName name="rr" localSheetId="34" hidden="1">{"FirstQ",#N/A,FALSE,"Budget2000";"SecondQ",#N/A,FALSE,"Budget2000"}</definedName>
    <definedName name="rr" localSheetId="35" hidden="1">{"FirstQ",#N/A,FALSE,"Budget2000";"SecondQ",#N/A,FALSE,"Budget2000"}</definedName>
    <definedName name="rr" localSheetId="36" hidden="1">{"FirstQ",#N/A,FALSE,"Budget2000";"SecondQ",#N/A,FALSE,"Budget2000"}</definedName>
    <definedName name="rr" localSheetId="37" hidden="1">{"FirstQ",#N/A,FALSE,"Budget2000";"SecondQ",#N/A,FALSE,"Budget2000"}</definedName>
    <definedName name="rr" localSheetId="38" hidden="1">{"FirstQ",#N/A,FALSE,"Budget2000";"SecondQ",#N/A,FALSE,"Budget2000"}</definedName>
    <definedName name="rr" localSheetId="39" hidden="1">{"FirstQ",#N/A,FALSE,"Budget2000";"SecondQ",#N/A,FALSE,"Budget2000"}</definedName>
    <definedName name="rr" localSheetId="40" hidden="1">{"FirstQ",#N/A,FALSE,"Budget2000";"SecondQ",#N/A,FALSE,"Budget2000"}</definedName>
    <definedName name="rr" localSheetId="30" hidden="1">{"FirstQ",#N/A,FALSE,"Budget2000";"SecondQ",#N/A,FALSE,"Budget2000"}</definedName>
    <definedName name="rr" localSheetId="54" hidden="1">{"FirstQ",#N/A,FALSE,"Budget2000";"SecondQ",#N/A,FALSE,"Budget2000"}</definedName>
    <definedName name="rr" hidden="1">{"FirstQ",#N/A,FALSE,"Budget2000";"SecondQ",#N/A,FALSE,"Budget2000"}</definedName>
    <definedName name="rrr" localSheetId="34" hidden="1">{"AllDetail",#N/A,FALSE,"Research Budget";"1stQuarter",#N/A,FALSE,"Research Budget";"2nd Quarter",#N/A,FALSE,"Research Budget";"Summary",#N/A,FALSE,"Research Budget"}</definedName>
    <definedName name="rrr" localSheetId="35" hidden="1">{"AllDetail",#N/A,FALSE,"Research Budget";"1stQuarter",#N/A,FALSE,"Research Budget";"2nd Quarter",#N/A,FALSE,"Research Budget";"Summary",#N/A,FALSE,"Research Budget"}</definedName>
    <definedName name="rrr" localSheetId="36" hidden="1">{"AllDetail",#N/A,FALSE,"Research Budget";"1stQuarter",#N/A,FALSE,"Research Budget";"2nd Quarter",#N/A,FALSE,"Research Budget";"Summary",#N/A,FALSE,"Research Budget"}</definedName>
    <definedName name="rrr" localSheetId="37" hidden="1">{"AllDetail",#N/A,FALSE,"Research Budget";"1stQuarter",#N/A,FALSE,"Research Budget";"2nd Quarter",#N/A,FALSE,"Research Budget";"Summary",#N/A,FALSE,"Research Budget"}</definedName>
    <definedName name="rrr" localSheetId="38" hidden="1">{"AllDetail",#N/A,FALSE,"Research Budget";"1stQuarter",#N/A,FALSE,"Research Budget";"2nd Quarter",#N/A,FALSE,"Research Budget";"Summary",#N/A,FALSE,"Research Budget"}</definedName>
    <definedName name="rrr" localSheetId="39" hidden="1">{"AllDetail",#N/A,FALSE,"Research Budget";"1stQuarter",#N/A,FALSE,"Research Budget";"2nd Quarter",#N/A,FALSE,"Research Budget";"Summary",#N/A,FALSE,"Research Budget"}</definedName>
    <definedName name="rrr" localSheetId="40" hidden="1">{"AllDetail",#N/A,FALSE,"Research Budget";"1stQuarter",#N/A,FALSE,"Research Budget";"2nd Quarter",#N/A,FALSE,"Research Budget";"Summary",#N/A,FALSE,"Research Budget"}</definedName>
    <definedName name="rrr" localSheetId="30" hidden="1">{"AllDetail",#N/A,FALSE,"Research Budget";"1stQuarter",#N/A,FALSE,"Research Budget";"2nd Quarter",#N/A,FALSE,"Research Budget";"Summary",#N/A,FALSE,"Research Budget"}</definedName>
    <definedName name="rrr" localSheetId="54" hidden="1">{"AllDetail",#N/A,FALSE,"Research Budget";"1stQuarter",#N/A,FALSE,"Research Budget";"2nd Quarter",#N/A,FALSE,"Research Budget";"Summary",#N/A,FALSE,"Research Budget"}</definedName>
    <definedName name="rrr" hidden="1">{"AllDetail",#N/A,FALSE,"Research Budget";"1stQuarter",#N/A,FALSE,"Research Budget";"2nd Quarter",#N/A,FALSE,"Research Budget";"Summary",#N/A,FALSE,"Research Budget"}</definedName>
    <definedName name="Sales">OFFSET('[3]16 Scroll Bars'!$B$3,'[3]16 Scroll Bars'!$Q$17,1,12,1)</definedName>
    <definedName name="solver_cvg" localSheetId="15" hidden="1">0.0001</definedName>
    <definedName name="solver_drv" localSheetId="15" hidden="1">1</definedName>
    <definedName name="solver_est" localSheetId="15" hidden="1">1</definedName>
    <definedName name="solver_itr" localSheetId="15" hidden="1">100</definedName>
    <definedName name="solver_lhs1" localSheetId="15" hidden="1">Solver!$F$7</definedName>
    <definedName name="solver_lhs2" localSheetId="15" hidden="1">Solver!$G$2</definedName>
    <definedName name="solver_lhs3" localSheetId="15" hidden="1">Solver!$E$2:$E$6</definedName>
    <definedName name="solver_lhs4" localSheetId="15" hidden="1">Solver!$E$2:$E$6</definedName>
    <definedName name="solver_lin" localSheetId="15" hidden="1">2</definedName>
    <definedName name="solver_neg" localSheetId="15" hidden="1">2</definedName>
    <definedName name="solver_num" localSheetId="15" hidden="1">0</definedName>
    <definedName name="solver_nwt" localSheetId="15" hidden="1">1</definedName>
    <definedName name="solver_pre" localSheetId="15" hidden="1">0.000001</definedName>
    <definedName name="solver_rel1" localSheetId="15" hidden="1">1</definedName>
    <definedName name="solver_rel2" localSheetId="15" hidden="1">3</definedName>
    <definedName name="solver_rel3" localSheetId="15" hidden="1">3</definedName>
    <definedName name="solver_rel4" localSheetId="15" hidden="1">4</definedName>
    <definedName name="solver_rhs1" localSheetId="15" hidden="1">Solver!$G$9</definedName>
    <definedName name="solver_rhs2" localSheetId="15" hidden="1">Solver!$G$10</definedName>
    <definedName name="solver_rhs3" localSheetId="15" hidden="1">Solver!$G$11</definedName>
    <definedName name="solver_rhs4" localSheetId="15" hidden="1">integer</definedName>
    <definedName name="solver_scl" localSheetId="15" hidden="1">2</definedName>
    <definedName name="solver_sho" localSheetId="15" hidden="1">2</definedName>
    <definedName name="solver_tim" localSheetId="15" hidden="1">100</definedName>
    <definedName name="solver_tol" localSheetId="15" hidden="1">0.05</definedName>
    <definedName name="solver_typ" localSheetId="15" hidden="1">1</definedName>
    <definedName name="solver_val" localSheetId="15" hidden="1">0</definedName>
    <definedName name="wrn.AllData." localSheetId="34" hidden="1">{"FirstQ",#N/A,FALSE,"Budget2000";"SecondQ",#N/A,FALSE,"Budget2000";"Summary",#N/A,FALSE,"Budget2000"}</definedName>
    <definedName name="wrn.AllData." localSheetId="35" hidden="1">{"FirstQ",#N/A,FALSE,"Budget2000";"SecondQ",#N/A,FALSE,"Budget2000";"Summary",#N/A,FALSE,"Budget2000"}</definedName>
    <definedName name="wrn.AllData." localSheetId="36" hidden="1">{"FirstQ",#N/A,FALSE,"Budget2000";"SecondQ",#N/A,FALSE,"Budget2000";"Summary",#N/A,FALSE,"Budget2000"}</definedName>
    <definedName name="wrn.AllData." localSheetId="37" hidden="1">{"FirstQ",#N/A,FALSE,"Budget2000";"SecondQ",#N/A,FALSE,"Budget2000";"Summary",#N/A,FALSE,"Budget2000"}</definedName>
    <definedName name="wrn.AllData." localSheetId="38" hidden="1">{"FirstQ",#N/A,FALSE,"Budget2000";"SecondQ",#N/A,FALSE,"Budget2000";"Summary",#N/A,FALSE,"Budget2000"}</definedName>
    <definedName name="wrn.AllData." localSheetId="39" hidden="1">{"FirstQ",#N/A,FALSE,"Budget2000";"SecondQ",#N/A,FALSE,"Budget2000";"Summary",#N/A,FALSE,"Budget2000"}</definedName>
    <definedName name="wrn.AllData." localSheetId="40" hidden="1">{"FirstQ",#N/A,FALSE,"Budget2000";"SecondQ",#N/A,FALSE,"Budget2000";"Summary",#N/A,FALSE,"Budget2000"}</definedName>
    <definedName name="wrn.AllData." localSheetId="30" hidden="1">{"FirstQ",#N/A,FALSE,"Budget2000";"SecondQ",#N/A,FALSE,"Budget2000";"Summary",#N/A,FALSE,"Budget2000"}</definedName>
    <definedName name="wrn.AllData." localSheetId="54" hidden="1">{"FirstQ",#N/A,FALSE,"Budget2000";"SecondQ",#N/A,FALSE,"Budget2000";"Summary",#N/A,FALSE,"Budget2000"}</definedName>
    <definedName name="wrn.AllData." hidden="1">{"FirstQ",#N/A,FALSE,"Budget2000";"SecondQ",#N/A,FALSE,"Budget2000";"Summary",#N/A,FALSE,"Budget2000"}</definedName>
    <definedName name="wrn.FirstHalf." localSheetId="34" hidden="1">{"FirstQ",#N/A,FALSE,"Budget2000";"SecondQ",#N/A,FALSE,"Budget2000"}</definedName>
    <definedName name="wrn.FirstHalf." localSheetId="35" hidden="1">{"FirstQ",#N/A,FALSE,"Budget2000";"SecondQ",#N/A,FALSE,"Budget2000"}</definedName>
    <definedName name="wrn.FirstHalf." localSheetId="36" hidden="1">{"FirstQ",#N/A,FALSE,"Budget2000";"SecondQ",#N/A,FALSE,"Budget2000"}</definedName>
    <definedName name="wrn.FirstHalf." localSheetId="37" hidden="1">{"FirstQ",#N/A,FALSE,"Budget2000";"SecondQ",#N/A,FALSE,"Budget2000"}</definedName>
    <definedName name="wrn.FirstHalf." localSheetId="38" hidden="1">{"FirstQ",#N/A,FALSE,"Budget2000";"SecondQ",#N/A,FALSE,"Budget2000"}</definedName>
    <definedName name="wrn.FirstHalf." localSheetId="39" hidden="1">{"FirstQ",#N/A,FALSE,"Budget2000";"SecondQ",#N/A,FALSE,"Budget2000"}</definedName>
    <definedName name="wrn.FirstHalf." localSheetId="40" hidden="1">{"FirstQ",#N/A,FALSE,"Budget2000";"SecondQ",#N/A,FALSE,"Budget2000"}</definedName>
    <definedName name="wrn.FirstHalf." localSheetId="30" hidden="1">{"FirstQ",#N/A,FALSE,"Budget2000";"SecondQ",#N/A,FALSE,"Budget2000"}</definedName>
    <definedName name="wrn.FirstHalf." localSheetId="54" hidden="1">{"FirstQ",#N/A,FALSE,"Budget2000";"SecondQ",#N/A,FALSE,"Budget2000"}</definedName>
    <definedName name="wrn.FirstHalf." hidden="1">{"FirstQ",#N/A,FALSE,"Budget2000";"SecondQ",#N/A,FALSE,"Budget2000"}</definedName>
    <definedName name="x" localSheetId="34" hidden="1">{"FirstQ",#N/A,FALSE,"Budget2000";"SecondQ",#N/A,FALSE,"Budget2000";"Summary",#N/A,FALSE,"Budget2000"}</definedName>
    <definedName name="x" localSheetId="35" hidden="1">{"FirstQ",#N/A,FALSE,"Budget2000";"SecondQ",#N/A,FALSE,"Budget2000";"Summary",#N/A,FALSE,"Budget2000"}</definedName>
    <definedName name="x" localSheetId="36" hidden="1">{"FirstQ",#N/A,FALSE,"Budget2000";"SecondQ",#N/A,FALSE,"Budget2000";"Summary",#N/A,FALSE,"Budget2000"}</definedName>
    <definedName name="x" localSheetId="37" hidden="1">{"FirstQ",#N/A,FALSE,"Budget2000";"SecondQ",#N/A,FALSE,"Budget2000";"Summary",#N/A,FALSE,"Budget2000"}</definedName>
    <definedName name="x" localSheetId="38" hidden="1">{"FirstQ",#N/A,FALSE,"Budget2000";"SecondQ",#N/A,FALSE,"Budget2000";"Summary",#N/A,FALSE,"Budget2000"}</definedName>
    <definedName name="x" localSheetId="39" hidden="1">{"FirstQ",#N/A,FALSE,"Budget2000";"SecondQ",#N/A,FALSE,"Budget2000";"Summary",#N/A,FALSE,"Budget2000"}</definedName>
    <definedName name="x" localSheetId="40" hidden="1">{"FirstQ",#N/A,FALSE,"Budget2000";"SecondQ",#N/A,FALSE,"Budget2000";"Summary",#N/A,FALSE,"Budget2000"}</definedName>
    <definedName name="x" localSheetId="30" hidden="1">{"FirstQ",#N/A,FALSE,"Budget2000";"SecondQ",#N/A,FALSE,"Budget2000";"Summary",#N/A,FALSE,"Budget2000"}</definedName>
    <definedName name="x" localSheetId="54" hidden="1">{"FirstQ",#N/A,FALSE,"Budget2000";"SecondQ",#N/A,FALSE,"Budget2000";"Summary",#N/A,FALSE,"Budget2000"}</definedName>
    <definedName name="x" hidden="1">{"FirstQ",#N/A,FALSE,"Budget2000";"SecondQ",#N/A,FALSE,"Budget2000";"Summary",#N/A,FALSE,"Budget2000"}</definedName>
    <definedName name="xxxxxxxxxxxxxxxxxxx" localSheetId="34" hidden="1">{"AllDetail",#N/A,FALSE,"Research Budget";"1stQuarter",#N/A,FALSE,"Research Budget";"2nd Quarter",#N/A,FALSE,"Research Budget";"Summary",#N/A,FALSE,"Research Budget"}</definedName>
    <definedName name="xxxxxxxxxxxxxxxxxxx" localSheetId="35" hidden="1">{"AllDetail",#N/A,FALSE,"Research Budget";"1stQuarter",#N/A,FALSE,"Research Budget";"2nd Quarter",#N/A,FALSE,"Research Budget";"Summary",#N/A,FALSE,"Research Budget"}</definedName>
    <definedName name="xxxxxxxxxxxxxxxxxxx" localSheetId="36" hidden="1">{"AllDetail",#N/A,FALSE,"Research Budget";"1stQuarter",#N/A,FALSE,"Research Budget";"2nd Quarter",#N/A,FALSE,"Research Budget";"Summary",#N/A,FALSE,"Research Budget"}</definedName>
    <definedName name="xxxxxxxxxxxxxxxxxxx" localSheetId="37" hidden="1">{"AllDetail",#N/A,FALSE,"Research Budget";"1stQuarter",#N/A,FALSE,"Research Budget";"2nd Quarter",#N/A,FALSE,"Research Budget";"Summary",#N/A,FALSE,"Research Budget"}</definedName>
    <definedName name="xxxxxxxxxxxxxxxxxxx" localSheetId="38" hidden="1">{"AllDetail",#N/A,FALSE,"Research Budget";"1stQuarter",#N/A,FALSE,"Research Budget";"2nd Quarter",#N/A,FALSE,"Research Budget";"Summary",#N/A,FALSE,"Research Budget"}</definedName>
    <definedName name="xxxxxxxxxxxxxxxxxxx" localSheetId="39" hidden="1">{"AllDetail",#N/A,FALSE,"Research Budget";"1stQuarter",#N/A,FALSE,"Research Budget";"2nd Quarter",#N/A,FALSE,"Research Budget";"Summary",#N/A,FALSE,"Research Budget"}</definedName>
    <definedName name="xxxxxxxxxxxxxxxxxxx" localSheetId="40" hidden="1">{"AllDetail",#N/A,FALSE,"Research Budget";"1stQuarter",#N/A,FALSE,"Research Budget";"2nd Quarter",#N/A,FALSE,"Research Budget";"Summary",#N/A,FALSE,"Research Budget"}</definedName>
    <definedName name="xxxxxxxxxxxxxxxxxxx" localSheetId="30" hidden="1">{"AllDetail",#N/A,FALSE,"Research Budget";"1stQuarter",#N/A,FALSE,"Research Budget";"2nd Quarter",#N/A,FALSE,"Research Budget";"Summary",#N/A,FALSE,"Research Budget"}</definedName>
    <definedName name="xxxxxxxxxxxxxxxxxxx" localSheetId="54" hidden="1">{"AllDetail",#N/A,FALSE,"Research Budget";"1stQuarter",#N/A,FALSE,"Research Budget";"2nd Quarter",#N/A,FALSE,"Research Budget";"Summary",#N/A,FALSE,"Research Budget"}</definedName>
    <definedName name="xxxxxxxxxxxxxxxxxxx" hidden="1">{"AllDetail",#N/A,FALSE,"Research Budget";"1stQuarter",#N/A,FALSE,"Research Budget";"2nd Quarter",#N/A,FALSE,"Research Budget";"Summary",#N/A,FALSE,"Research Budget"}</definedName>
    <definedName name="Z_5337DCD7_E2C6_4778_B5D7_0FC904B85191_.wvu.FilterData" localSheetId="30" hidden="1">'Advanced Filter'!$A$1:$F$210</definedName>
    <definedName name="Z_5337DCD7_E2C6_4778_B5D7_0FC904B85191_.wvu.FilterData" localSheetId="21" hidden="1">'Formatted Tables'!$A$1:$F$211</definedName>
    <definedName name="Z_5337DCD7_E2C6_4778_B5D7_0FC904B85191_.wvu.FilterData" localSheetId="29" hidden="1">'Sort and Filter'!$A$1:$F$210</definedName>
    <definedName name="Z_5337DCD7_E2C6_4778_B5D7_0FC904B85191_.wvu.FilterData" localSheetId="31" hidden="1">Subtotals!$A$1:$F$210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62" l="1"/>
  <c r="F8" i="62"/>
  <c r="F7" i="62"/>
  <c r="F6" i="62"/>
  <c r="F5" i="62"/>
  <c r="F4" i="62"/>
  <c r="F3" i="62"/>
  <c r="G3" i="16"/>
  <c r="G4" i="16"/>
  <c r="G5" i="16"/>
  <c r="G6" i="16"/>
  <c r="G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2" i="16"/>
  <c r="D3" i="16"/>
  <c r="D4" i="16"/>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2" i="16"/>
  <c r="L4" i="61"/>
  <c r="M4" i="61" s="1"/>
  <c r="K4" i="61"/>
  <c r="D4" i="61"/>
  <c r="E4" i="61" s="1"/>
  <c r="F4" i="61" s="1"/>
  <c r="B6" i="58"/>
  <c r="B8" i="58"/>
  <c r="I17" i="44" l="1" a="1"/>
  <c r="I17" i="44" s="1"/>
  <c r="I16" i="44" a="1"/>
  <c r="I16" i="44" s="1"/>
  <c r="I15" i="44" a="1"/>
  <c r="I15" i="44" s="1"/>
  <c r="I14" i="44" a="1"/>
  <c r="I14" i="44" s="1"/>
  <c r="I13" i="44" a="1"/>
  <c r="I13" i="44" s="1"/>
  <c r="I12" i="44" a="1"/>
  <c r="I12" i="44" s="1"/>
  <c r="I11" i="44" a="1"/>
  <c r="I11" i="44" s="1"/>
  <c r="I10" i="44" a="1"/>
  <c r="I10" i="44" s="1"/>
  <c r="I9" i="44" a="1"/>
  <c r="I9" i="44" s="1"/>
  <c r="I8" i="44" a="1"/>
  <c r="I8" i="44" s="1"/>
  <c r="N12" i="43" a="1"/>
  <c r="N16" i="43" s="1"/>
  <c r="H222" i="42"/>
  <c r="H222" i="42" a="1"/>
  <c r="H221" i="42"/>
  <c r="H221" i="42" a="1"/>
  <c r="H220" i="42" a="1"/>
  <c r="H220" i="42" s="1"/>
  <c r="H219" i="42" a="1"/>
  <c r="H219" i="42" s="1"/>
  <c r="H218" i="42"/>
  <c r="H218" i="42" a="1"/>
  <c r="H217" i="42"/>
  <c r="H217" i="42" a="1"/>
  <c r="H216" i="42" a="1"/>
  <c r="H216" i="42" s="1"/>
  <c r="H215" i="42" a="1"/>
  <c r="H215" i="42" s="1"/>
  <c r="H214" i="42"/>
  <c r="H214" i="42" a="1"/>
  <c r="H213" i="42" a="1"/>
  <c r="H213" i="42" s="1"/>
  <c r="H212" i="42" a="1"/>
  <c r="H212" i="42" s="1"/>
  <c r="H211" i="42" a="1"/>
  <c r="H211" i="42" s="1"/>
  <c r="H210" i="42"/>
  <c r="H210" i="42" a="1"/>
  <c r="H209" i="42" a="1"/>
  <c r="H209" i="42" s="1"/>
  <c r="H208" i="42" a="1"/>
  <c r="H208" i="42" s="1"/>
  <c r="H207" i="42" a="1"/>
  <c r="H207" i="42" s="1"/>
  <c r="H206" i="42"/>
  <c r="H206" i="42" a="1"/>
  <c r="H205" i="42" a="1"/>
  <c r="H205" i="42" s="1"/>
  <c r="H204" i="42" a="1"/>
  <c r="H204" i="42" s="1"/>
  <c r="H203" i="42" a="1"/>
  <c r="H203" i="42" s="1"/>
  <c r="H202" i="42"/>
  <c r="H202" i="42" a="1"/>
  <c r="H201" i="42" a="1"/>
  <c r="H201" i="42" s="1"/>
  <c r="H200" i="42" a="1"/>
  <c r="H200" i="42" s="1"/>
  <c r="H199" i="42" a="1"/>
  <c r="H199" i="42" s="1"/>
  <c r="H198" i="42"/>
  <c r="H198" i="42" a="1"/>
  <c r="H197" i="42" a="1"/>
  <c r="H197" i="42" s="1"/>
  <c r="H196" i="42" a="1"/>
  <c r="H196" i="42" s="1"/>
  <c r="H195" i="42" a="1"/>
  <c r="H195" i="42" s="1"/>
  <c r="H194" i="42"/>
  <c r="H194" i="42" a="1"/>
  <c r="H193" i="42" a="1"/>
  <c r="H193" i="42" s="1"/>
  <c r="H192" i="42" a="1"/>
  <c r="H192" i="42" s="1"/>
  <c r="H191" i="42" a="1"/>
  <c r="H191" i="42" s="1"/>
  <c r="H190" i="42"/>
  <c r="H190" i="42" a="1"/>
  <c r="H189" i="42" a="1"/>
  <c r="H189" i="42" s="1"/>
  <c r="H188" i="42" a="1"/>
  <c r="H188" i="42" s="1"/>
  <c r="H187" i="42" a="1"/>
  <c r="H187" i="42" s="1"/>
  <c r="H186" i="42"/>
  <c r="H186" i="42" a="1"/>
  <c r="H185" i="42" a="1"/>
  <c r="H185" i="42" s="1"/>
  <c r="H184" i="42" a="1"/>
  <c r="H184" i="42" s="1"/>
  <c r="H183" i="42" a="1"/>
  <c r="H183" i="42" s="1"/>
  <c r="H182" i="42"/>
  <c r="H182" i="42" a="1"/>
  <c r="H181" i="42" a="1"/>
  <c r="H181" i="42" s="1"/>
  <c r="H180" i="42" a="1"/>
  <c r="H180" i="42" s="1"/>
  <c r="H179" i="42" a="1"/>
  <c r="H179" i="42" s="1"/>
  <c r="H178" i="42"/>
  <c r="H178" i="42" a="1"/>
  <c r="H177" i="42" a="1"/>
  <c r="H177" i="42" s="1"/>
  <c r="H176" i="42" a="1"/>
  <c r="H176" i="42" s="1"/>
  <c r="H175" i="42" a="1"/>
  <c r="H175" i="42" s="1"/>
  <c r="H174" i="42"/>
  <c r="H174" i="42" a="1"/>
  <c r="H173" i="42" a="1"/>
  <c r="H173" i="42" s="1"/>
  <c r="H172" i="42" a="1"/>
  <c r="H172" i="42" s="1"/>
  <c r="H171" i="42" a="1"/>
  <c r="H171" i="42" s="1"/>
  <c r="H170" i="42"/>
  <c r="H170" i="42" a="1"/>
  <c r="H169" i="42" a="1"/>
  <c r="H169" i="42" s="1"/>
  <c r="H168" i="42" a="1"/>
  <c r="H168" i="42" s="1"/>
  <c r="H167" i="42" a="1"/>
  <c r="H167" i="42" s="1"/>
  <c r="H166" i="42"/>
  <c r="H166" i="42" a="1"/>
  <c r="H165" i="42" a="1"/>
  <c r="H165" i="42" s="1"/>
  <c r="H164" i="42" a="1"/>
  <c r="H164" i="42" s="1"/>
  <c r="H163" i="42" a="1"/>
  <c r="H163" i="42" s="1"/>
  <c r="H162" i="42"/>
  <c r="H162" i="42" a="1"/>
  <c r="H161" i="42" a="1"/>
  <c r="H161" i="42" s="1"/>
  <c r="H160" i="42" a="1"/>
  <c r="H160" i="42" s="1"/>
  <c r="H159" i="42" a="1"/>
  <c r="H159" i="42" s="1"/>
  <c r="H158" i="42"/>
  <c r="H158" i="42" a="1"/>
  <c r="H157" i="42" a="1"/>
  <c r="H157" i="42" s="1"/>
  <c r="H156" i="42" a="1"/>
  <c r="H156" i="42" s="1"/>
  <c r="H155" i="42" a="1"/>
  <c r="H155" i="42" s="1"/>
  <c r="H154" i="42"/>
  <c r="H154" i="42" a="1"/>
  <c r="H153" i="42" a="1"/>
  <c r="H153" i="42" s="1"/>
  <c r="H152" i="42" a="1"/>
  <c r="H152" i="42" s="1"/>
  <c r="H151" i="42" a="1"/>
  <c r="H151" i="42" s="1"/>
  <c r="H150" i="42"/>
  <c r="H150" i="42" a="1"/>
  <c r="H149" i="42" a="1"/>
  <c r="H149" i="42" s="1"/>
  <c r="H148" i="42" a="1"/>
  <c r="H148" i="42" s="1"/>
  <c r="H147" i="42" a="1"/>
  <c r="H147" i="42" s="1"/>
  <c r="H146" i="42"/>
  <c r="H146" i="42" a="1"/>
  <c r="H145" i="42" a="1"/>
  <c r="H145" i="42" s="1"/>
  <c r="H144" i="42" a="1"/>
  <c r="H144" i="42" s="1"/>
  <c r="H143" i="42" a="1"/>
  <c r="H143" i="42" s="1"/>
  <c r="H142" i="42"/>
  <c r="H142" i="42" a="1"/>
  <c r="H141" i="42" a="1"/>
  <c r="H141" i="42" s="1"/>
  <c r="H140" i="42" a="1"/>
  <c r="H140" i="42" s="1"/>
  <c r="H139" i="42" a="1"/>
  <c r="H139" i="42" s="1"/>
  <c r="H138" i="42"/>
  <c r="H138" i="42" a="1"/>
  <c r="H137" i="42" a="1"/>
  <c r="H137" i="42" s="1"/>
  <c r="H136" i="42" a="1"/>
  <c r="H136" i="42" s="1"/>
  <c r="H135" i="42" a="1"/>
  <c r="H135" i="42" s="1"/>
  <c r="H134" i="42"/>
  <c r="H134" i="42" a="1"/>
  <c r="H133" i="42" a="1"/>
  <c r="H133" i="42" s="1"/>
  <c r="H132" i="42" a="1"/>
  <c r="H132" i="42" s="1"/>
  <c r="H131" i="42" a="1"/>
  <c r="H131" i="42" s="1"/>
  <c r="H130" i="42"/>
  <c r="H130" i="42" a="1"/>
  <c r="H129" i="42" a="1"/>
  <c r="H129" i="42" s="1"/>
  <c r="H128" i="42" a="1"/>
  <c r="H128" i="42" s="1"/>
  <c r="H127" i="42" a="1"/>
  <c r="H127" i="42" s="1"/>
  <c r="H126" i="42"/>
  <c r="H126" i="42" a="1"/>
  <c r="H125" i="42" a="1"/>
  <c r="H125" i="42" s="1"/>
  <c r="H124" i="42" a="1"/>
  <c r="H124" i="42" s="1"/>
  <c r="H123" i="42" a="1"/>
  <c r="H123" i="42" s="1"/>
  <c r="H122" i="42"/>
  <c r="H122" i="42" a="1"/>
  <c r="H121" i="42" a="1"/>
  <c r="H121" i="42" s="1"/>
  <c r="H120" i="42" a="1"/>
  <c r="H120" i="42" s="1"/>
  <c r="H119" i="42" a="1"/>
  <c r="H119" i="42" s="1"/>
  <c r="H118" i="42"/>
  <c r="H118" i="42" a="1"/>
  <c r="H117" i="42" a="1"/>
  <c r="H117" i="42" s="1"/>
  <c r="H116" i="42" a="1"/>
  <c r="H116" i="42" s="1"/>
  <c r="H115" i="42" a="1"/>
  <c r="H115" i="42" s="1"/>
  <c r="H114" i="42"/>
  <c r="H114" i="42" a="1"/>
  <c r="H113" i="42" a="1"/>
  <c r="H113" i="42" s="1"/>
  <c r="H112" i="42" a="1"/>
  <c r="H112" i="42" s="1"/>
  <c r="H111" i="42" a="1"/>
  <c r="H111" i="42" s="1"/>
  <c r="H110" i="42"/>
  <c r="H110" i="42" a="1"/>
  <c r="H109" i="42" a="1"/>
  <c r="H109" i="42" s="1"/>
  <c r="H108" i="42" a="1"/>
  <c r="H108" i="42" s="1"/>
  <c r="H107" i="42" a="1"/>
  <c r="H107" i="42" s="1"/>
  <c r="H106" i="42"/>
  <c r="H106" i="42" a="1"/>
  <c r="H105" i="42" a="1"/>
  <c r="H105" i="42" s="1"/>
  <c r="H104" i="42" a="1"/>
  <c r="H104" i="42" s="1"/>
  <c r="H103" i="42" a="1"/>
  <c r="H103" i="42" s="1"/>
  <c r="H102" i="42"/>
  <c r="H102" i="42" a="1"/>
  <c r="H101" i="42" a="1"/>
  <c r="H101" i="42" s="1"/>
  <c r="H100" i="42" a="1"/>
  <c r="H100" i="42" s="1"/>
  <c r="H99" i="42" a="1"/>
  <c r="H99" i="42" s="1"/>
  <c r="H98" i="42"/>
  <c r="H98" i="42" a="1"/>
  <c r="H97" i="42" a="1"/>
  <c r="H97" i="42" s="1"/>
  <c r="H96" i="42" a="1"/>
  <c r="H96" i="42" s="1"/>
  <c r="H95" i="42" a="1"/>
  <c r="H95" i="42" s="1"/>
  <c r="H94" i="42"/>
  <c r="H94" i="42" a="1"/>
  <c r="H93" i="42" a="1"/>
  <c r="H93" i="42" s="1"/>
  <c r="H92" i="42" a="1"/>
  <c r="H92" i="42" s="1"/>
  <c r="H91" i="42" a="1"/>
  <c r="H91" i="42" s="1"/>
  <c r="H90" i="42"/>
  <c r="H90" i="42" a="1"/>
  <c r="H89" i="42" a="1"/>
  <c r="H89" i="42" s="1"/>
  <c r="H88" i="42" a="1"/>
  <c r="H88" i="42" s="1"/>
  <c r="H87" i="42" a="1"/>
  <c r="H87" i="42" s="1"/>
  <c r="H86" i="42"/>
  <c r="H86" i="42" a="1"/>
  <c r="H85" i="42" a="1"/>
  <c r="H85" i="42" s="1"/>
  <c r="H84" i="42" a="1"/>
  <c r="H84" i="42" s="1"/>
  <c r="H83" i="42" a="1"/>
  <c r="H83" i="42" s="1"/>
  <c r="H82" i="42"/>
  <c r="H82" i="42" a="1"/>
  <c r="H81" i="42" a="1"/>
  <c r="H81" i="42" s="1"/>
  <c r="H80" i="42" a="1"/>
  <c r="H80" i="42" s="1"/>
  <c r="H79" i="42" a="1"/>
  <c r="H79" i="42" s="1"/>
  <c r="H78" i="42"/>
  <c r="H78" i="42" a="1"/>
  <c r="H77" i="42" a="1"/>
  <c r="H77" i="42" s="1"/>
  <c r="H76" i="42" a="1"/>
  <c r="H76" i="42" s="1"/>
  <c r="H75" i="42" a="1"/>
  <c r="H75" i="42" s="1"/>
  <c r="H74" i="42"/>
  <c r="H74" i="42" a="1"/>
  <c r="H73" i="42" a="1"/>
  <c r="H73" i="42" s="1"/>
  <c r="H72" i="42" a="1"/>
  <c r="H72" i="42" s="1"/>
  <c r="H71" i="42" a="1"/>
  <c r="H71" i="42" s="1"/>
  <c r="H70" i="42"/>
  <c r="H70" i="42" a="1"/>
  <c r="H69" i="42" a="1"/>
  <c r="H69" i="42" s="1"/>
  <c r="H68" i="42" a="1"/>
  <c r="H68" i="42" s="1"/>
  <c r="H67" i="42" a="1"/>
  <c r="H67" i="42" s="1"/>
  <c r="H66" i="42"/>
  <c r="H66" i="42" a="1"/>
  <c r="H65" i="42" a="1"/>
  <c r="H65" i="42" s="1"/>
  <c r="H64" i="42" a="1"/>
  <c r="H64" i="42" s="1"/>
  <c r="H63" i="42" a="1"/>
  <c r="H63" i="42" s="1"/>
  <c r="H62" i="42"/>
  <c r="H62" i="42" a="1"/>
  <c r="H61" i="42" a="1"/>
  <c r="H61" i="42" s="1"/>
  <c r="H60" i="42" a="1"/>
  <c r="H60" i="42" s="1"/>
  <c r="H59" i="42" a="1"/>
  <c r="H59" i="42" s="1"/>
  <c r="H58" i="42"/>
  <c r="H58" i="42" a="1"/>
  <c r="H57" i="42" a="1"/>
  <c r="H57" i="42" s="1"/>
  <c r="H56" i="42" a="1"/>
  <c r="H56" i="42" s="1"/>
  <c r="H55" i="42" a="1"/>
  <c r="H55" i="42" s="1"/>
  <c r="H54" i="42"/>
  <c r="H54" i="42" a="1"/>
  <c r="H53" i="42" a="1"/>
  <c r="H53" i="42" s="1"/>
  <c r="H52" i="42" a="1"/>
  <c r="H52" i="42" s="1"/>
  <c r="H51" i="42" a="1"/>
  <c r="H51" i="42" s="1"/>
  <c r="H50" i="42"/>
  <c r="H50" i="42" a="1"/>
  <c r="H49" i="42" a="1"/>
  <c r="H49" i="42" s="1"/>
  <c r="H48" i="42" a="1"/>
  <c r="H48" i="42" s="1"/>
  <c r="H47" i="42" a="1"/>
  <c r="H47" i="42" s="1"/>
  <c r="H46" i="42"/>
  <c r="H46" i="42" a="1"/>
  <c r="H45" i="42" a="1"/>
  <c r="H45" i="42" s="1"/>
  <c r="H44" i="42" a="1"/>
  <c r="H44" i="42" s="1"/>
  <c r="H43" i="42" a="1"/>
  <c r="H43" i="42" s="1"/>
  <c r="H42" i="42"/>
  <c r="H42" i="42" a="1"/>
  <c r="H41" i="42" a="1"/>
  <c r="H41" i="42" s="1"/>
  <c r="H40" i="42" a="1"/>
  <c r="H40" i="42" s="1"/>
  <c r="H39" i="42" a="1"/>
  <c r="H39" i="42" s="1"/>
  <c r="H38" i="42"/>
  <c r="H38" i="42" a="1"/>
  <c r="H37" i="42" a="1"/>
  <c r="H37" i="42" s="1"/>
  <c r="H36" i="42" a="1"/>
  <c r="H36" i="42" s="1"/>
  <c r="H35" i="42" a="1"/>
  <c r="H35" i="42" s="1"/>
  <c r="H34" i="42"/>
  <c r="H34" i="42" a="1"/>
  <c r="H33" i="42" a="1"/>
  <c r="H33" i="42" s="1"/>
  <c r="H32" i="42" a="1"/>
  <c r="H32" i="42" s="1"/>
  <c r="H31" i="42" a="1"/>
  <c r="H31" i="42" s="1"/>
  <c r="H30" i="42"/>
  <c r="H30" i="42" a="1"/>
  <c r="H29" i="42" a="1"/>
  <c r="H29" i="42" s="1"/>
  <c r="H28" i="42" a="1"/>
  <c r="H28" i="42" s="1"/>
  <c r="H27" i="42" a="1"/>
  <c r="H27" i="42" s="1"/>
  <c r="H26" i="42"/>
  <c r="H26" i="42" a="1"/>
  <c r="H25" i="42" a="1"/>
  <c r="H25" i="42" s="1"/>
  <c r="H24" i="42" a="1"/>
  <c r="H24" i="42" s="1"/>
  <c r="H23" i="42" a="1"/>
  <c r="H23" i="42" s="1"/>
  <c r="H22" i="42"/>
  <c r="H22" i="42" a="1"/>
  <c r="H21" i="42" a="1"/>
  <c r="H21" i="42" s="1"/>
  <c r="H20" i="42" a="1"/>
  <c r="H20" i="42" s="1"/>
  <c r="H19" i="42" a="1"/>
  <c r="H19" i="42" s="1"/>
  <c r="H18" i="42"/>
  <c r="H18" i="42" a="1"/>
  <c r="H17" i="42" a="1"/>
  <c r="H17" i="42" s="1"/>
  <c r="H16" i="42" a="1"/>
  <c r="H16" i="42" s="1"/>
  <c r="H15" i="42" a="1"/>
  <c r="H15" i="42" s="1"/>
  <c r="H14" i="42"/>
  <c r="H14" i="42" a="1"/>
  <c r="H13" i="42" a="1"/>
  <c r="H13" i="42" s="1"/>
  <c r="H12" i="42" a="1"/>
  <c r="H12" i="42" s="1"/>
  <c r="H11" i="42" a="1"/>
  <c r="H11" i="42" s="1"/>
  <c r="H10" i="42"/>
  <c r="H10" i="42" a="1"/>
  <c r="H9" i="42" a="1"/>
  <c r="H9" i="42" s="1"/>
  <c r="H8" i="42" a="1"/>
  <c r="H8" i="42" s="1"/>
  <c r="H7" i="42" a="1"/>
  <c r="H7" i="42" s="1"/>
  <c r="H6" i="42"/>
  <c r="H6" i="42" a="1"/>
  <c r="H5" i="42" a="1"/>
  <c r="H5" i="42" s="1"/>
  <c r="H4" i="42" a="1"/>
  <c r="H4" i="42" s="1"/>
  <c r="H3" i="42" a="1"/>
  <c r="H3" i="42" s="1"/>
  <c r="H2" i="42"/>
  <c r="H2" i="42" a="1"/>
  <c r="G54" i="41"/>
  <c r="F54" i="41"/>
  <c r="E54" i="41"/>
  <c r="G53" i="41"/>
  <c r="F53" i="41"/>
  <c r="E53" i="41"/>
  <c r="G52" i="41"/>
  <c r="F52" i="41"/>
  <c r="E52" i="41"/>
  <c r="G51" i="41"/>
  <c r="F51" i="41"/>
  <c r="E51" i="41"/>
  <c r="G50" i="41"/>
  <c r="F50" i="41"/>
  <c r="E50" i="41"/>
  <c r="G49" i="41"/>
  <c r="F49" i="41"/>
  <c r="E49" i="41"/>
  <c r="G48" i="41"/>
  <c r="F48" i="41"/>
  <c r="E48" i="41"/>
  <c r="G47" i="41"/>
  <c r="F47" i="41"/>
  <c r="E47" i="41"/>
  <c r="G46" i="41"/>
  <c r="F46" i="41"/>
  <c r="E46" i="41"/>
  <c r="G45" i="41"/>
  <c r="F45" i="41"/>
  <c r="E45" i="41"/>
  <c r="G44" i="41"/>
  <c r="F44" i="41"/>
  <c r="E44" i="41"/>
  <c r="G43" i="41"/>
  <c r="F43" i="41"/>
  <c r="E43" i="41"/>
  <c r="G42" i="41"/>
  <c r="F42" i="41"/>
  <c r="E42" i="41"/>
  <c r="G41" i="41"/>
  <c r="F41" i="41"/>
  <c r="E41" i="41"/>
  <c r="G40" i="41"/>
  <c r="F40" i="41"/>
  <c r="E40" i="41"/>
  <c r="G39" i="41"/>
  <c r="F39" i="41"/>
  <c r="E39" i="41"/>
  <c r="G38" i="41"/>
  <c r="F38" i="41"/>
  <c r="E38" i="41"/>
  <c r="G37" i="41"/>
  <c r="F37" i="41"/>
  <c r="E37" i="41"/>
  <c r="G36" i="41"/>
  <c r="F36" i="41"/>
  <c r="E36" i="41"/>
  <c r="G35" i="41"/>
  <c r="F35" i="41"/>
  <c r="E35" i="41"/>
  <c r="G34" i="41"/>
  <c r="F34" i="41"/>
  <c r="E34" i="41"/>
  <c r="G33" i="41"/>
  <c r="F33" i="41"/>
  <c r="E33" i="41"/>
  <c r="G32" i="41"/>
  <c r="F32" i="41"/>
  <c r="E32" i="41"/>
  <c r="G31" i="41"/>
  <c r="F31" i="41"/>
  <c r="E31" i="41"/>
  <c r="G30" i="41"/>
  <c r="F30" i="41"/>
  <c r="E30" i="41"/>
  <c r="G29" i="41"/>
  <c r="F29" i="41"/>
  <c r="E29" i="41"/>
  <c r="G28" i="41"/>
  <c r="F28" i="41"/>
  <c r="E28" i="41"/>
  <c r="G27" i="41"/>
  <c r="F27" i="41"/>
  <c r="E27" i="41"/>
  <c r="G26" i="41"/>
  <c r="F26" i="41"/>
  <c r="E26" i="41"/>
  <c r="G25" i="41"/>
  <c r="F25" i="41"/>
  <c r="E25" i="41"/>
  <c r="G24" i="41"/>
  <c r="F24" i="41"/>
  <c r="E24" i="41"/>
  <c r="G23" i="41"/>
  <c r="F23" i="41"/>
  <c r="E23" i="41"/>
  <c r="G22" i="41"/>
  <c r="F22" i="41"/>
  <c r="E22" i="41"/>
  <c r="G21" i="41"/>
  <c r="F21" i="41"/>
  <c r="E21" i="41"/>
  <c r="G20" i="41"/>
  <c r="F20" i="41"/>
  <c r="E20" i="41"/>
  <c r="G19" i="41"/>
  <c r="F19" i="41"/>
  <c r="E19" i="41"/>
  <c r="G18" i="41"/>
  <c r="F18" i="41"/>
  <c r="E18" i="41"/>
  <c r="G17" i="41"/>
  <c r="F17" i="41"/>
  <c r="E17" i="41"/>
  <c r="G16" i="41"/>
  <c r="F16" i="41"/>
  <c r="E16" i="41"/>
  <c r="G15" i="41"/>
  <c r="F15" i="41"/>
  <c r="E15" i="41"/>
  <c r="G14" i="41"/>
  <c r="F14" i="41"/>
  <c r="E14" i="41"/>
  <c r="G13" i="41"/>
  <c r="F13" i="41"/>
  <c r="E13" i="41"/>
  <c r="G12" i="41"/>
  <c r="F12" i="41"/>
  <c r="E12" i="41"/>
  <c r="G11" i="41"/>
  <c r="F11" i="41"/>
  <c r="E11" i="41"/>
  <c r="G10" i="41"/>
  <c r="F10" i="41"/>
  <c r="E10" i="41"/>
  <c r="G9" i="41"/>
  <c r="F9" i="41"/>
  <c r="E9" i="41"/>
  <c r="G8" i="41"/>
  <c r="F8" i="41"/>
  <c r="E8" i="41"/>
  <c r="G7" i="41"/>
  <c r="F7" i="41"/>
  <c r="E7" i="41"/>
  <c r="G6" i="41"/>
  <c r="F6" i="41"/>
  <c r="E6" i="41"/>
  <c r="G5" i="41"/>
  <c r="F5" i="41"/>
  <c r="E5" i="41"/>
  <c r="B11" i="40"/>
  <c r="A13" i="40" s="1"/>
  <c r="P12" i="38"/>
  <c r="E12" i="38"/>
  <c r="E9" i="37"/>
  <c r="E10" i="37" s="1"/>
  <c r="F10" i="36"/>
  <c r="F12" i="36"/>
  <c r="O16" i="43" l="1"/>
  <c r="N12" i="43"/>
  <c r="N13" i="43"/>
  <c r="N14" i="43"/>
  <c r="O14" i="43" s="1"/>
  <c r="N15" i="43"/>
  <c r="E11" i="37"/>
  <c r="E12" i="37" s="1"/>
  <c r="E13" i="37" s="1"/>
  <c r="E14" i="37" s="1"/>
  <c r="D24" i="37"/>
  <c r="E3" i="37" s="1"/>
  <c r="O15" i="43" l="1"/>
  <c r="O13" i="43"/>
  <c r="O12" i="43"/>
  <c r="C11" i="35" l="1"/>
  <c r="D9" i="35"/>
  <c r="E9" i="35" s="1"/>
  <c r="D8" i="35"/>
  <c r="E8" i="35" s="1"/>
  <c r="D7" i="35"/>
  <c r="E7" i="35" s="1"/>
  <c r="D6" i="35"/>
  <c r="E6" i="35" s="1"/>
  <c r="D5" i="35"/>
  <c r="E5" i="35" s="1"/>
  <c r="D4" i="35"/>
  <c r="D11" i="35" s="1"/>
  <c r="F8" i="35" l="1"/>
  <c r="G8" i="35" s="1"/>
  <c r="H8" i="35" s="1"/>
  <c r="I8" i="35" s="1"/>
  <c r="J8" i="35"/>
  <c r="F5" i="35"/>
  <c r="G5" i="35" s="1"/>
  <c r="H5" i="35" s="1"/>
  <c r="I5" i="35" s="1"/>
  <c r="F7" i="35"/>
  <c r="G7" i="35" s="1"/>
  <c r="H7" i="35" s="1"/>
  <c r="I7" i="35" s="1"/>
  <c r="J7" i="35" s="1"/>
  <c r="F9" i="35"/>
  <c r="G9" i="35" s="1"/>
  <c r="H9" i="35" s="1"/>
  <c r="I9" i="35" s="1"/>
  <c r="F6" i="35"/>
  <c r="G6" i="35" s="1"/>
  <c r="H6" i="35" s="1"/>
  <c r="I6" i="35" s="1"/>
  <c r="J6" i="35" s="1"/>
  <c r="E4" i="35"/>
  <c r="D6" i="34"/>
  <c r="F6" i="34" s="1"/>
  <c r="D5" i="34"/>
  <c r="F5" i="34" s="1"/>
  <c r="D4" i="34"/>
  <c r="F4" i="34" s="1"/>
  <c r="D3" i="34"/>
  <c r="F3" i="34" s="1"/>
  <c r="D2" i="34"/>
  <c r="F2" i="34" s="1"/>
  <c r="E11" i="35" l="1"/>
  <c r="F4" i="35"/>
  <c r="J9" i="35"/>
  <c r="J5" i="35"/>
  <c r="F7" i="34"/>
  <c r="G3" i="34" s="1"/>
  <c r="C11" i="31"/>
  <c r="D9" i="31"/>
  <c r="D8" i="31"/>
  <c r="D7" i="31"/>
  <c r="D6" i="31"/>
  <c r="D5" i="31"/>
  <c r="D4" i="31"/>
  <c r="C11" i="30"/>
  <c r="D9" i="30"/>
  <c r="D8" i="30"/>
  <c r="D7" i="30"/>
  <c r="D6" i="30"/>
  <c r="D5" i="30"/>
  <c r="D4" i="30"/>
  <c r="C11" i="29"/>
  <c r="D9" i="29"/>
  <c r="D8" i="29"/>
  <c r="D7" i="29"/>
  <c r="D6" i="29"/>
  <c r="D5" i="29"/>
  <c r="D4" i="29"/>
  <c r="F11" i="35" l="1"/>
  <c r="G4" i="35"/>
  <c r="G4" i="34"/>
  <c r="G5" i="34"/>
  <c r="G6" i="34"/>
  <c r="G2" i="34"/>
  <c r="J7" i="29"/>
  <c r="J8" i="30"/>
  <c r="J9" i="31"/>
  <c r="E4" i="29"/>
  <c r="E5" i="29"/>
  <c r="F5" i="29" s="1"/>
  <c r="G5" i="29" s="1"/>
  <c r="H5" i="29" s="1"/>
  <c r="I5" i="29" s="1"/>
  <c r="E6" i="29"/>
  <c r="F6" i="29" s="1"/>
  <c r="G6" i="29" s="1"/>
  <c r="H6" i="29" s="1"/>
  <c r="I6" i="29" s="1"/>
  <c r="E7" i="29"/>
  <c r="F7" i="29" s="1"/>
  <c r="G7" i="29" s="1"/>
  <c r="H7" i="29" s="1"/>
  <c r="I7" i="29" s="1"/>
  <c r="E8" i="29"/>
  <c r="F8" i="29" s="1"/>
  <c r="G8" i="29" s="1"/>
  <c r="H8" i="29" s="1"/>
  <c r="I8" i="29" s="1"/>
  <c r="E9" i="29"/>
  <c r="F9" i="29" s="1"/>
  <c r="G9" i="29" s="1"/>
  <c r="H9" i="29" s="1"/>
  <c r="I9" i="29" s="1"/>
  <c r="D11" i="29"/>
  <c r="E4" i="30"/>
  <c r="E5" i="30"/>
  <c r="F5" i="30" s="1"/>
  <c r="G5" i="30" s="1"/>
  <c r="H5" i="30" s="1"/>
  <c r="I5" i="30" s="1"/>
  <c r="J5" i="30" s="1"/>
  <c r="E6" i="30"/>
  <c r="F6" i="30" s="1"/>
  <c r="G6" i="30" s="1"/>
  <c r="H6" i="30" s="1"/>
  <c r="I6" i="30" s="1"/>
  <c r="E7" i="30"/>
  <c r="F7" i="30" s="1"/>
  <c r="G7" i="30" s="1"/>
  <c r="H7" i="30" s="1"/>
  <c r="I7" i="30" s="1"/>
  <c r="E8" i="30"/>
  <c r="F8" i="30" s="1"/>
  <c r="G8" i="30" s="1"/>
  <c r="H8" i="30" s="1"/>
  <c r="I8" i="30" s="1"/>
  <c r="E9" i="30"/>
  <c r="F9" i="30" s="1"/>
  <c r="G9" i="30" s="1"/>
  <c r="H9" i="30" s="1"/>
  <c r="I9" i="30" s="1"/>
  <c r="D11" i="30"/>
  <c r="E4" i="31"/>
  <c r="E5" i="31"/>
  <c r="F5" i="31" s="1"/>
  <c r="G5" i="31" s="1"/>
  <c r="H5" i="31" s="1"/>
  <c r="I5" i="31" s="1"/>
  <c r="E6" i="31"/>
  <c r="F6" i="31" s="1"/>
  <c r="G6" i="31" s="1"/>
  <c r="H6" i="31" s="1"/>
  <c r="I6" i="31" s="1"/>
  <c r="E7" i="31"/>
  <c r="F7" i="31" s="1"/>
  <c r="G7" i="31" s="1"/>
  <c r="H7" i="31" s="1"/>
  <c r="I7" i="31" s="1"/>
  <c r="E8" i="31"/>
  <c r="F8" i="31" s="1"/>
  <c r="G8" i="31" s="1"/>
  <c r="H8" i="31" s="1"/>
  <c r="I8" i="31" s="1"/>
  <c r="E9" i="31"/>
  <c r="F9" i="31" s="1"/>
  <c r="G9" i="31" s="1"/>
  <c r="H9" i="31" s="1"/>
  <c r="I9" i="31" s="1"/>
  <c r="D11" i="31"/>
  <c r="G11" i="35" l="1"/>
  <c r="H4" i="35"/>
  <c r="J6" i="29"/>
  <c r="E11" i="29"/>
  <c r="F4" i="29"/>
  <c r="J6" i="30"/>
  <c r="E11" i="31"/>
  <c r="F4" i="31"/>
  <c r="J9" i="30"/>
  <c r="J7" i="31"/>
  <c r="J9" i="29"/>
  <c r="E11" i="30"/>
  <c r="F4" i="30"/>
  <c r="J8" i="29"/>
  <c r="J6" i="31"/>
  <c r="J5" i="29"/>
  <c r="J5" i="31"/>
  <c r="J7" i="30"/>
  <c r="J8" i="31"/>
  <c r="H11" i="35" l="1"/>
  <c r="I4" i="35"/>
  <c r="F11" i="29"/>
  <c r="G4" i="29"/>
  <c r="F11" i="31"/>
  <c r="G4" i="31"/>
  <c r="F11" i="30"/>
  <c r="G4" i="30"/>
  <c r="I11" i="35" l="1"/>
  <c r="J11" i="35" s="1"/>
  <c r="J4" i="35"/>
  <c r="K4" i="35" s="1"/>
  <c r="G11" i="31"/>
  <c r="H4" i="31"/>
  <c r="G11" i="29"/>
  <c r="H4" i="29"/>
  <c r="G11" i="30"/>
  <c r="H4" i="30"/>
  <c r="K6" i="35" l="1"/>
  <c r="K7" i="35"/>
  <c r="K8" i="35"/>
  <c r="K9" i="35"/>
  <c r="K5" i="35"/>
  <c r="H11" i="30"/>
  <c r="I4" i="30"/>
  <c r="I11" i="30" s="1"/>
  <c r="J11" i="30" s="1"/>
  <c r="H11" i="31"/>
  <c r="I4" i="31"/>
  <c r="H11" i="29"/>
  <c r="I4" i="29"/>
  <c r="J4" i="30"/>
  <c r="K5" i="30" l="1"/>
  <c r="K8" i="30"/>
  <c r="K9" i="30"/>
  <c r="K7" i="30"/>
  <c r="K6" i="30"/>
  <c r="I11" i="29"/>
  <c r="J11" i="29" s="1"/>
  <c r="J4" i="29"/>
  <c r="K4" i="30"/>
  <c r="I11" i="31"/>
  <c r="J11" i="31" s="1"/>
  <c r="J4" i="31"/>
  <c r="K4" i="31" s="1"/>
  <c r="K4" i="29" l="1"/>
  <c r="K7" i="29"/>
  <c r="K6" i="29"/>
  <c r="K8" i="29"/>
  <c r="K5" i="29"/>
  <c r="K9" i="29"/>
  <c r="K9" i="31"/>
  <c r="K7" i="31"/>
  <c r="K5" i="31"/>
  <c r="K6" i="31"/>
  <c r="K8" i="31"/>
  <c r="B9" i="27" l="1"/>
  <c r="D4" i="27"/>
  <c r="E4" i="27" s="1"/>
  <c r="F4" i="27" s="1"/>
  <c r="D4" i="26"/>
  <c r="E4" i="26" s="1"/>
  <c r="F4" i="26" s="1"/>
  <c r="G14" i="24"/>
  <c r="F14" i="24"/>
  <c r="E14" i="24"/>
  <c r="H13" i="24"/>
  <c r="H12" i="24"/>
  <c r="H11" i="24"/>
  <c r="H10" i="24"/>
  <c r="H9" i="24"/>
  <c r="H8" i="24"/>
  <c r="H7" i="24"/>
  <c r="H6" i="24"/>
  <c r="H5" i="24"/>
  <c r="H4" i="24"/>
  <c r="H3" i="24"/>
  <c r="H2" i="24"/>
  <c r="H14" i="24" l="1"/>
  <c r="J1" i="22"/>
  <c r="I1" i="22"/>
  <c r="H1" i="22"/>
  <c r="G1" i="22"/>
  <c r="B3" i="22" s="1"/>
  <c r="F1" i="22"/>
  <c r="D7" i="21"/>
  <c r="D6" i="21"/>
  <c r="D5" i="21"/>
  <c r="D4" i="21"/>
  <c r="B3" i="21" s="1"/>
  <c r="D3" i="21"/>
  <c r="Q47" i="16" l="1"/>
  <c r="P47" i="16"/>
  <c r="O47" i="16"/>
  <c r="N47" i="16"/>
  <c r="I47" i="16"/>
  <c r="C47" i="16"/>
  <c r="E47" i="16" s="1"/>
  <c r="F47" i="16" s="1"/>
  <c r="Q46" i="16"/>
  <c r="P46" i="16"/>
  <c r="O46" i="16"/>
  <c r="N46" i="16"/>
  <c r="I46" i="16"/>
  <c r="C46" i="16"/>
  <c r="E46" i="16" s="1"/>
  <c r="F46" i="16" s="1"/>
  <c r="Q45" i="16"/>
  <c r="P45" i="16"/>
  <c r="O45" i="16"/>
  <c r="N45" i="16"/>
  <c r="I45" i="16"/>
  <c r="C45" i="16"/>
  <c r="E45" i="16" s="1"/>
  <c r="F45" i="16" s="1"/>
  <c r="Q44" i="16"/>
  <c r="P44" i="16"/>
  <c r="O44" i="16"/>
  <c r="N44" i="16"/>
  <c r="I44" i="16"/>
  <c r="C44" i="16"/>
  <c r="E44" i="16" s="1"/>
  <c r="F44" i="16" s="1"/>
  <c r="Q43" i="16"/>
  <c r="P43" i="16"/>
  <c r="O43" i="16"/>
  <c r="N43" i="16"/>
  <c r="I43" i="16"/>
  <c r="C43" i="16"/>
  <c r="E43" i="16" s="1"/>
  <c r="F43" i="16" s="1"/>
  <c r="Q42" i="16"/>
  <c r="P42" i="16"/>
  <c r="O42" i="16"/>
  <c r="N42" i="16"/>
  <c r="I42" i="16"/>
  <c r="C42" i="16"/>
  <c r="E42" i="16" s="1"/>
  <c r="F42" i="16" s="1"/>
  <c r="Q41" i="16"/>
  <c r="P41" i="16"/>
  <c r="O41" i="16"/>
  <c r="N41" i="16"/>
  <c r="I41" i="16"/>
  <c r="C41" i="16"/>
  <c r="E41" i="16" s="1"/>
  <c r="F41" i="16" s="1"/>
  <c r="Q40" i="16"/>
  <c r="P40" i="16"/>
  <c r="O40" i="16"/>
  <c r="N40" i="16"/>
  <c r="I40" i="16"/>
  <c r="C40" i="16"/>
  <c r="E40" i="16" s="1"/>
  <c r="F40" i="16" s="1"/>
  <c r="Q39" i="16"/>
  <c r="P39" i="16"/>
  <c r="O39" i="16"/>
  <c r="N39" i="16"/>
  <c r="I39" i="16"/>
  <c r="C39" i="16"/>
  <c r="E39" i="16" s="1"/>
  <c r="F39" i="16" s="1"/>
  <c r="Q38" i="16"/>
  <c r="P38" i="16"/>
  <c r="O38" i="16"/>
  <c r="N38" i="16"/>
  <c r="I38" i="16"/>
  <c r="C38" i="16"/>
  <c r="E38" i="16" s="1"/>
  <c r="F38" i="16" s="1"/>
  <c r="Q37" i="16"/>
  <c r="P37" i="16"/>
  <c r="O37" i="16"/>
  <c r="N37" i="16"/>
  <c r="I37" i="16"/>
  <c r="C37" i="16"/>
  <c r="E37" i="16" s="1"/>
  <c r="F37" i="16" s="1"/>
  <c r="Q36" i="16"/>
  <c r="P36" i="16"/>
  <c r="O36" i="16"/>
  <c r="N36" i="16"/>
  <c r="I36" i="16"/>
  <c r="C36" i="16"/>
  <c r="E36" i="16" s="1"/>
  <c r="F36" i="16" s="1"/>
  <c r="Q35" i="16"/>
  <c r="P35" i="16"/>
  <c r="O35" i="16"/>
  <c r="N35" i="16"/>
  <c r="I35" i="16"/>
  <c r="C35" i="16"/>
  <c r="E35" i="16" s="1"/>
  <c r="F35" i="16" s="1"/>
  <c r="Q34" i="16"/>
  <c r="P34" i="16"/>
  <c r="O34" i="16"/>
  <c r="N34" i="16"/>
  <c r="I34" i="16"/>
  <c r="C34" i="16"/>
  <c r="E34" i="16" s="1"/>
  <c r="F34" i="16" s="1"/>
  <c r="Q33" i="16"/>
  <c r="P33" i="16"/>
  <c r="O33" i="16"/>
  <c r="N33" i="16"/>
  <c r="I33" i="16"/>
  <c r="C33" i="16"/>
  <c r="E33" i="16" s="1"/>
  <c r="F33" i="16" s="1"/>
  <c r="Q32" i="16"/>
  <c r="P32" i="16"/>
  <c r="O32" i="16"/>
  <c r="N32" i="16"/>
  <c r="I32" i="16"/>
  <c r="C32" i="16"/>
  <c r="E32" i="16" s="1"/>
  <c r="F32" i="16" s="1"/>
  <c r="Q31" i="16"/>
  <c r="P31" i="16"/>
  <c r="O31" i="16"/>
  <c r="N31" i="16"/>
  <c r="I31" i="16"/>
  <c r="C31" i="16"/>
  <c r="E31" i="16" s="1"/>
  <c r="F31" i="16" s="1"/>
  <c r="Q30" i="16"/>
  <c r="P30" i="16"/>
  <c r="O30" i="16"/>
  <c r="N30" i="16"/>
  <c r="I30" i="16"/>
  <c r="C30" i="16"/>
  <c r="E30" i="16" s="1"/>
  <c r="F30" i="16" s="1"/>
  <c r="Q29" i="16"/>
  <c r="P29" i="16"/>
  <c r="O29" i="16"/>
  <c r="N29" i="16"/>
  <c r="I29" i="16"/>
  <c r="C29" i="16"/>
  <c r="E29" i="16" s="1"/>
  <c r="F29" i="16" s="1"/>
  <c r="Q28" i="16"/>
  <c r="P28" i="16"/>
  <c r="O28" i="16"/>
  <c r="N28" i="16"/>
  <c r="I28" i="16"/>
  <c r="C28" i="16"/>
  <c r="E28" i="16" s="1"/>
  <c r="F28" i="16" s="1"/>
  <c r="Q27" i="16"/>
  <c r="P27" i="16"/>
  <c r="O27" i="16"/>
  <c r="N27" i="16"/>
  <c r="I27" i="16"/>
  <c r="C27" i="16"/>
  <c r="E27" i="16" s="1"/>
  <c r="F27" i="16" s="1"/>
  <c r="Q26" i="16"/>
  <c r="P26" i="16"/>
  <c r="O26" i="16"/>
  <c r="N26" i="16"/>
  <c r="I26" i="16"/>
  <c r="C26" i="16"/>
  <c r="E26" i="16" s="1"/>
  <c r="F26" i="16" s="1"/>
  <c r="Q25" i="16"/>
  <c r="P25" i="16"/>
  <c r="O25" i="16"/>
  <c r="N25" i="16"/>
  <c r="I25" i="16"/>
  <c r="C25" i="16"/>
  <c r="E25" i="16" s="1"/>
  <c r="F25" i="16" s="1"/>
  <c r="Q24" i="16"/>
  <c r="P24" i="16"/>
  <c r="O24" i="16"/>
  <c r="N24" i="16"/>
  <c r="I24" i="16"/>
  <c r="C24" i="16"/>
  <c r="E24" i="16" s="1"/>
  <c r="F24" i="16" s="1"/>
  <c r="Q23" i="16"/>
  <c r="P23" i="16"/>
  <c r="O23" i="16"/>
  <c r="N23" i="16"/>
  <c r="I23" i="16"/>
  <c r="C23" i="16"/>
  <c r="E23" i="16" s="1"/>
  <c r="F23" i="16" s="1"/>
  <c r="Q22" i="16"/>
  <c r="P22" i="16"/>
  <c r="O22" i="16"/>
  <c r="N22" i="16"/>
  <c r="I22" i="16"/>
  <c r="C22" i="16"/>
  <c r="E22" i="16" s="1"/>
  <c r="F22" i="16" s="1"/>
  <c r="Q21" i="16"/>
  <c r="P21" i="16"/>
  <c r="O21" i="16"/>
  <c r="N21" i="16"/>
  <c r="I21" i="16"/>
  <c r="C21" i="16"/>
  <c r="E21" i="16" s="1"/>
  <c r="F21" i="16" s="1"/>
  <c r="Q20" i="16"/>
  <c r="P20" i="16"/>
  <c r="O20" i="16"/>
  <c r="N20" i="16"/>
  <c r="I20" i="16"/>
  <c r="C20" i="16"/>
  <c r="E20" i="16" s="1"/>
  <c r="F20" i="16" s="1"/>
  <c r="Q19" i="16"/>
  <c r="P19" i="16"/>
  <c r="O19" i="16"/>
  <c r="N19" i="16"/>
  <c r="I19" i="16"/>
  <c r="C19" i="16"/>
  <c r="E19" i="16" s="1"/>
  <c r="F19" i="16" s="1"/>
  <c r="Q18" i="16"/>
  <c r="P18" i="16"/>
  <c r="O18" i="16"/>
  <c r="N18" i="16"/>
  <c r="I18" i="16"/>
  <c r="C18" i="16"/>
  <c r="E18" i="16" s="1"/>
  <c r="F18" i="16" s="1"/>
  <c r="Q17" i="16"/>
  <c r="P17" i="16"/>
  <c r="O17" i="16"/>
  <c r="N17" i="16"/>
  <c r="I17" i="16"/>
  <c r="C17" i="16"/>
  <c r="E17" i="16" s="1"/>
  <c r="F17" i="16" s="1"/>
  <c r="Q16" i="16"/>
  <c r="P16" i="16"/>
  <c r="O16" i="16"/>
  <c r="N16" i="16"/>
  <c r="I16" i="16"/>
  <c r="C16" i="16"/>
  <c r="E16" i="16" s="1"/>
  <c r="F16" i="16" s="1"/>
  <c r="Q15" i="16"/>
  <c r="P15" i="16"/>
  <c r="O15" i="16"/>
  <c r="N15" i="16"/>
  <c r="I15" i="16"/>
  <c r="C15" i="16"/>
  <c r="E15" i="16" s="1"/>
  <c r="F15" i="16" s="1"/>
  <c r="Q14" i="16"/>
  <c r="P14" i="16"/>
  <c r="O14" i="16"/>
  <c r="N14" i="16"/>
  <c r="I14" i="16"/>
  <c r="C14" i="16"/>
  <c r="E14" i="16" s="1"/>
  <c r="F14" i="16" s="1"/>
  <c r="Q13" i="16"/>
  <c r="P13" i="16"/>
  <c r="O13" i="16"/>
  <c r="N13" i="16"/>
  <c r="I13" i="16"/>
  <c r="C13" i="16"/>
  <c r="E13" i="16" s="1"/>
  <c r="F13" i="16" s="1"/>
  <c r="Q12" i="16"/>
  <c r="P12" i="16"/>
  <c r="O12" i="16"/>
  <c r="N12" i="16"/>
  <c r="I12" i="16"/>
  <c r="C12" i="16"/>
  <c r="E12" i="16" s="1"/>
  <c r="F12" i="16" s="1"/>
  <c r="Q11" i="16"/>
  <c r="P11" i="16"/>
  <c r="O11" i="16"/>
  <c r="N11" i="16"/>
  <c r="I11" i="16"/>
  <c r="C11" i="16"/>
  <c r="E11" i="16" s="1"/>
  <c r="F11" i="16" s="1"/>
  <c r="Q10" i="16"/>
  <c r="P10" i="16"/>
  <c r="O10" i="16"/>
  <c r="N10" i="16"/>
  <c r="I10" i="16"/>
  <c r="C10" i="16"/>
  <c r="E10" i="16" s="1"/>
  <c r="F10" i="16" s="1"/>
  <c r="Q9" i="16"/>
  <c r="P9" i="16"/>
  <c r="O9" i="16"/>
  <c r="N9" i="16"/>
  <c r="I9" i="16"/>
  <c r="C9" i="16"/>
  <c r="E9" i="16" s="1"/>
  <c r="F9" i="16" s="1"/>
  <c r="Q8" i="16"/>
  <c r="P8" i="16"/>
  <c r="O8" i="16"/>
  <c r="N8" i="16"/>
  <c r="I8" i="16"/>
  <c r="C8" i="16"/>
  <c r="E8" i="16" s="1"/>
  <c r="F8" i="16" s="1"/>
  <c r="Q7" i="16"/>
  <c r="P7" i="16"/>
  <c r="O7" i="16"/>
  <c r="N7" i="16"/>
  <c r="I7" i="16"/>
  <c r="C7" i="16"/>
  <c r="E7" i="16" s="1"/>
  <c r="F7" i="16" s="1"/>
  <c r="Q6" i="16"/>
  <c r="P6" i="16"/>
  <c r="O6" i="16"/>
  <c r="N6" i="16"/>
  <c r="I6" i="16"/>
  <c r="C6" i="16"/>
  <c r="E6" i="16" s="1"/>
  <c r="F6" i="16" s="1"/>
  <c r="Q5" i="16"/>
  <c r="P5" i="16"/>
  <c r="O5" i="16"/>
  <c r="N5" i="16"/>
  <c r="I5" i="16"/>
  <c r="C5" i="16"/>
  <c r="E5" i="16" s="1"/>
  <c r="F5" i="16" s="1"/>
  <c r="Q4" i="16"/>
  <c r="P4" i="16"/>
  <c r="O4" i="16"/>
  <c r="N4" i="16"/>
  <c r="I4" i="16"/>
  <c r="C4" i="16"/>
  <c r="E4" i="16" s="1"/>
  <c r="F4" i="16" s="1"/>
  <c r="Q3" i="16"/>
  <c r="P3" i="16"/>
  <c r="O3" i="16"/>
  <c r="N3" i="16"/>
  <c r="I3" i="16"/>
  <c r="C3" i="16"/>
  <c r="E3" i="16" s="1"/>
  <c r="F3" i="16" s="1"/>
  <c r="Q2" i="16"/>
  <c r="P2" i="16"/>
  <c r="O2" i="16"/>
  <c r="N2" i="16"/>
  <c r="I2" i="16"/>
  <c r="C2" i="16"/>
  <c r="E2" i="16" s="1"/>
  <c r="F2" i="16" s="1"/>
  <c r="D11" i="11" l="1"/>
  <c r="C11" i="11"/>
  <c r="C11" i="10"/>
  <c r="D9" i="10"/>
  <c r="E9" i="10" s="1"/>
  <c r="D8" i="10"/>
  <c r="E8" i="10" s="1"/>
  <c r="D7" i="10"/>
  <c r="E7" i="10" s="1"/>
  <c r="D6" i="10"/>
  <c r="E6" i="10" s="1"/>
  <c r="D5" i="10"/>
  <c r="E5" i="10" s="1"/>
  <c r="D4" i="10"/>
  <c r="D11" i="10" l="1"/>
  <c r="F5" i="10"/>
  <c r="G5" i="10" s="1"/>
  <c r="H5" i="10" s="1"/>
  <c r="I5" i="10" s="1"/>
  <c r="F9" i="10"/>
  <c r="G9" i="10" s="1"/>
  <c r="H9" i="10" s="1"/>
  <c r="I9" i="10" s="1"/>
  <c r="F6" i="10"/>
  <c r="G6" i="10" s="1"/>
  <c r="H6" i="10" s="1"/>
  <c r="I6" i="10" s="1"/>
  <c r="F7" i="10"/>
  <c r="G7" i="10" s="1"/>
  <c r="H7" i="10" s="1"/>
  <c r="I7" i="10" s="1"/>
  <c r="F8" i="10"/>
  <c r="G8" i="10" s="1"/>
  <c r="H8" i="10" s="1"/>
  <c r="I8" i="10" s="1"/>
  <c r="E4" i="10"/>
  <c r="E11" i="10" l="1"/>
  <c r="F4" i="10"/>
  <c r="J7" i="10"/>
  <c r="J9" i="10"/>
  <c r="J8" i="10"/>
  <c r="J6" i="10"/>
  <c r="J5" i="10"/>
  <c r="F11" i="10" l="1"/>
  <c r="G4" i="10"/>
  <c r="G11" i="10" l="1"/>
  <c r="H4" i="10"/>
  <c r="H11" i="10" l="1"/>
  <c r="I4" i="10"/>
  <c r="I11" i="10" s="1"/>
  <c r="J11" i="10" s="1"/>
  <c r="J4" i="10"/>
  <c r="K4" i="10" s="1"/>
  <c r="K5" i="10" l="1"/>
  <c r="K7" i="10"/>
  <c r="K8" i="10"/>
  <c r="K6" i="10"/>
  <c r="K9" i="10"/>
  <c r="H204" i="9" l="1"/>
  <c r="H203" i="9"/>
  <c r="H202" i="9"/>
  <c r="H201" i="9"/>
  <c r="H200" i="9"/>
  <c r="H199" i="9"/>
  <c r="H198" i="9"/>
  <c r="H197" i="9"/>
  <c r="H196" i="9"/>
  <c r="H195" i="9"/>
  <c r="H194" i="9"/>
  <c r="H193" i="9"/>
  <c r="H192" i="9"/>
  <c r="H191" i="9"/>
  <c r="H190" i="9"/>
  <c r="H189" i="9"/>
  <c r="H188" i="9"/>
  <c r="H187" i="9"/>
  <c r="H186" i="9"/>
  <c r="H185" i="9"/>
  <c r="H184" i="9"/>
  <c r="H183" i="9"/>
  <c r="H182" i="9"/>
  <c r="H181" i="9"/>
  <c r="H180" i="9"/>
  <c r="H179" i="9"/>
  <c r="H178" i="9"/>
  <c r="H177" i="9"/>
  <c r="H176" i="9"/>
  <c r="H175" i="9"/>
  <c r="H174" i="9"/>
  <c r="H173" i="9"/>
  <c r="H172" i="9"/>
  <c r="H171" i="9"/>
  <c r="H170" i="9"/>
  <c r="H169" i="9"/>
  <c r="H168" i="9"/>
  <c r="H167" i="9"/>
  <c r="H166" i="9"/>
  <c r="H165" i="9"/>
  <c r="H164" i="9"/>
  <c r="H163" i="9"/>
  <c r="H162" i="9"/>
  <c r="H161" i="9"/>
  <c r="H160" i="9"/>
  <c r="H159" i="9"/>
  <c r="H158" i="9"/>
  <c r="H157" i="9"/>
  <c r="H156" i="9"/>
  <c r="H155" i="9"/>
  <c r="H154" i="9"/>
  <c r="H153" i="9"/>
  <c r="H152" i="9"/>
  <c r="H151" i="9"/>
  <c r="H150" i="9"/>
  <c r="H149" i="9"/>
  <c r="H148" i="9"/>
  <c r="H147" i="9"/>
  <c r="H146" i="9"/>
  <c r="H145" i="9"/>
  <c r="H144" i="9"/>
  <c r="H143" i="9"/>
  <c r="H142" i="9"/>
  <c r="H141" i="9"/>
  <c r="H140" i="9"/>
  <c r="H139"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H6" i="9"/>
  <c r="H5" i="9"/>
  <c r="H4" i="9"/>
  <c r="H3" i="9"/>
  <c r="H2"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7CBD87F-1415-4524-B0C1-A58B1B5DFBB4}" keepAlive="1" name="Query - Categories" description="Connection to the 'Categories' query in the workbook." type="5" refreshedVersion="6" background="1" saveData="1">
    <dbPr connection="Provider=Microsoft.Mashup.OleDb.1;Data Source=$Workbook$;Location=Categories;Extended Properties=&quot;&quot;" command="SELECT * FROM [Categories]"/>
  </connection>
  <connection id="2" xr16:uid="{614BDC8E-C998-435A-B9E9-DBECB155D8BE}" keepAlive="1" name="Query - Customers" description="Connection to the 'Customers' query in the workbook." type="5" refreshedVersion="6" background="1" saveData="1">
    <dbPr connection="Provider=Microsoft.Mashup.OleDb.1;Data Source=$Workbook$;Location=Customers;Extended Properties=&quot;&quot;" command="SELECT * FROM [Customers]"/>
  </connection>
  <connection id="3" xr16:uid="{C4329A20-6D8F-40B0-A279-739BE3D55B92}" keepAlive="1" name="Query - Employees" description="Connection to the 'Employees' query in the workbook." type="5" refreshedVersion="6" background="1" saveData="1">
    <dbPr connection="Provider=Microsoft.Mashup.OleDb.1;Data Source=$Workbook$;Location=Employees;Extended Properties=&quot;&quot;" command="SELECT * FROM [Employees]"/>
  </connection>
  <connection id="4" xr16:uid="{B93E214A-FC57-4A8D-801C-3778F2FF97FC}" keepAlive="1" name="Query - New Shippers" description="Connection to the 'New Shippers' query in the workbook." type="5" refreshedVersion="6" background="1" saveData="1">
    <dbPr connection="Provider=Microsoft.Mashup.OleDb.1;Data Source=$Workbook$;Location=New Shippers;Extended Properties=&quot;&quot;" command="SELECT * FROM [New Shippers]"/>
  </connection>
  <connection id="5" xr16:uid="{DE75FDC2-D623-4B8F-8D4B-FC9A333FB1D0}" keepAlive="1" name="Query - Order Details" description="Connection to the 'Order Details' query in the workbook." type="5" refreshedVersion="6" background="1" saveData="1">
    <dbPr connection="Provider=Microsoft.Mashup.OleDb.1;Data Source=$Workbook$;Location=Order Details;Extended Properties=&quot;&quot;" command="SELECT * FROM [Order Details]"/>
  </connection>
  <connection id="6" xr16:uid="{6D156BBF-ECBA-40CC-BCA2-938E543582C5}" keepAlive="1" name="Query - Orders" description="Connection to the 'Orders' query in the workbook." type="5" refreshedVersion="6" background="1" saveData="1">
    <dbPr connection="Provider=Microsoft.Mashup.OleDb.1;Data Source=$Workbook$;Location=Orders;Extended Properties=&quot;&quot;" command="SELECT * FROM [Orders]"/>
  </connection>
  <connection id="7" xr16:uid="{54E8DC9B-50A5-49E3-8AC7-F4F09F87783E}" keepAlive="1" name="Query - Products" description="Connection to the 'Products' query in the workbook." type="5" refreshedVersion="6" background="1" saveData="1">
    <dbPr connection="Provider=Microsoft.Mashup.OleDb.1;Data Source=$Workbook$;Location=Products;Extended Properties=&quot;&quot;" command="SELECT * FROM [Products]"/>
  </connection>
  <connection id="8" xr16:uid="{59E27283-1F5C-4BE9-AB0D-168835826310}" keepAlive="1" name="Query - Shippers" description="Connection to the 'Shippers' query in the workbook." type="5" refreshedVersion="6" background="1" saveData="1">
    <dbPr connection="Provider=Microsoft.Mashup.OleDb.1;Data Source=$Workbook$;Location=Shippers;Extended Properties=&quot;&quot;" command="SELECT * FROM [Shippers]"/>
  </connection>
  <connection id="9" xr16:uid="{51226F7F-FB90-4BCF-AF87-C5FEE47A3A21}" keepAlive="1" name="Query - Suppliers" description="Connection to the 'Suppliers' query in the workbook." type="5" refreshedVersion="6" background="1" saveData="1">
    <dbPr connection="Provider=Microsoft.Mashup.OleDb.1;Data Source=$Workbook$;Location=Suppliers;Extended Properties=&quot;&quot;" command="SELECT * FROM [Suppliers]"/>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<sst xmlns="http://schemas.openxmlformats.org/spreadsheetml/2006/main" count="19289" uniqueCount="2809">
  <si>
    <t>Amerson, David</t>
  </si>
  <si>
    <t xml:space="preserve">1          Chai                                    1          1          10 boxes x 20 bags  $19.80               39    0     10    0 </t>
  </si>
  <si>
    <t>Baker, Chris</t>
  </si>
  <si>
    <t xml:space="preserve">2          Chang                                   1          1          24 - 12 oz bottles  $20.90               17    40    25    0 </t>
  </si>
  <si>
    <t>Barnett, Nick</t>
  </si>
  <si>
    <t xml:space="preserve">3          Aniseed Syrup                           1          2          12 - 550 ml bottles $11.00               13    70    25    0 </t>
  </si>
  <si>
    <t>Bellamy, Josh</t>
  </si>
  <si>
    <t xml:space="preserve">4          Chef Anton's Cajun Seasoning            2          2          48 - 6 oz jars      $24.20               53    0     0     0 </t>
  </si>
  <si>
    <t>Biggers, E.J.</t>
  </si>
  <si>
    <t xml:space="preserve">5          Chef Anton's Gumbo Mix                  2          2          36 boxes            $23.49               0     0     0     1 </t>
  </si>
  <si>
    <t>Bowen, Stephen</t>
  </si>
  <si>
    <t xml:space="preserve">6          Grandma's Boysenberry Spread            3          2          12 - 8 oz jars      $27.50               120   0     25    0 </t>
  </si>
  <si>
    <t>Briscoe, Dezmon</t>
  </si>
  <si>
    <t xml:space="preserve">7          Uncle Bob's Organic Dried Pears         3          7          12 - 1 lb pkgs.     $33.00               15    0     10    0 </t>
  </si>
  <si>
    <t>Carriker, Adam</t>
  </si>
  <si>
    <t xml:space="preserve">8          Northwoods Cranberry Sauce              3          2          12 - 12 oz jars     $44.00               6     0     0     0 </t>
  </si>
  <si>
    <t>Chester, Chris</t>
  </si>
  <si>
    <t xml:space="preserve">9          Mishi Kobe Niku                         4          6          18 - 500 g pkgs.    $106.70              29    0     0     1 </t>
  </si>
  <si>
    <t>Cofield, Barry</t>
  </si>
  <si>
    <t xml:space="preserve">10         Ikura                                   4          8          12 - 200 ml jars    $34.10               31    0     0     0 </t>
  </si>
  <si>
    <t>Compton, Tom</t>
  </si>
  <si>
    <t xml:space="preserve">11         Queso Cabrales                          5          4          1 kg pkg.           $23.10               22    30    30    0 </t>
  </si>
  <si>
    <t>Compton, Will</t>
  </si>
  <si>
    <t xml:space="preserve">12         Queso Manchego La Pastora               5          4          10 - 500 g pkgs.    $41.80               86    0     0     0 </t>
  </si>
  <si>
    <t>Cousins, Kirk</t>
  </si>
  <si>
    <t xml:space="preserve">13         Konbu                                   6          8          2 kg box            $6.60                24    0     5     0 </t>
  </si>
  <si>
    <t>Crawford, Richard</t>
  </si>
  <si>
    <t xml:space="preserve">14         Tofu                                    6          7          40 - 100 g pkgs.    $25.58               35    0     0     0 </t>
  </si>
  <si>
    <t>Davis, Fred</t>
  </si>
  <si>
    <t xml:space="preserve">15         Genen Shouyu                            6          2          24 - 250 ml bottles $17.05               39    0     5     0 </t>
  </si>
  <si>
    <t>Doughty, Reed</t>
  </si>
  <si>
    <t xml:space="preserve">16         Pavlova                                 7          3          32 - 500 g boxes    $19.20               29    0     10    0 </t>
  </si>
  <si>
    <t>Fletcher, London</t>
  </si>
  <si>
    <t xml:space="preserve">17         Alice Mutton                            7          6          20 - 1 kg tins      $42.90               0     0     0     1 </t>
  </si>
  <si>
    <t>Forbath, Kai</t>
  </si>
  <si>
    <t xml:space="preserve">18         Carnarvon Tigers                        7          8          16 kg pkg.          $68.75               42    0     0     0 </t>
  </si>
  <si>
    <t>Garçon, Pierre</t>
  </si>
  <si>
    <t xml:space="preserve">19         Teatime Chocolate Biscuits              8          3          10 boxes x 12 pieces$10.12               25    0     5     0 </t>
  </si>
  <si>
    <t>Gettis, Adam</t>
  </si>
  <si>
    <t xml:space="preserve">20         Sir Rodney's Marmalade                  8          3          30 gift boxes       $89.10               40    0     0     0 </t>
  </si>
  <si>
    <t>Golston, Kedric</t>
  </si>
  <si>
    <t xml:space="preserve">21         Sir Rodney's Scones                     8          3          24 pkgs. x 4 pieces $11.00               3     40    5     0 </t>
  </si>
  <si>
    <t>Griffin , Robert</t>
  </si>
  <si>
    <t xml:space="preserve">22         Gustaf's Knukebr                     9          5          24 - 500 g pkgs.    $23.10               104   0     25    0 </t>
  </si>
  <si>
    <t>Grossman, Rex</t>
  </si>
  <si>
    <t xml:space="preserve">23         Tunnbr                               9          5          12 - 250 g pkgs.    $9.90                61    0     25    0 </t>
  </si>
  <si>
    <t>Gumbs, Jose</t>
  </si>
  <si>
    <t xml:space="preserve">25         NuNuCa Nuﾟ-Nougat-Creme                 11         3          20 - 450 g glasses  $15.40               76    0     30    0 </t>
  </si>
  <si>
    <t>Hall, DeAngelo</t>
  </si>
  <si>
    <t xml:space="preserve">26         Gum Gummibchen                     11         3          100 - 250 g bags    $34.35               15    0     0     0 </t>
  </si>
  <si>
    <t>Hamilton, Dominique</t>
  </si>
  <si>
    <t xml:space="preserve">27         Schoggi Schokolade                      11         3          100 - 100 g pieces  $48.29               49    0     30    0 </t>
  </si>
  <si>
    <t>Hankerson, Leonard</t>
  </si>
  <si>
    <t xml:space="preserve">28         Rsle Sauerkraut                       12         7          25 - 825 g cans     $50.16               26    0     0     1 </t>
  </si>
  <si>
    <t>Harris, DaJohn</t>
  </si>
  <si>
    <t xml:space="preserve">30         Nord-Ost Matjeshering                   13         8          10 - 200 g glasses  $28.48               10    0     15    0 </t>
  </si>
  <si>
    <t>Helu, Roy</t>
  </si>
  <si>
    <t xml:space="preserve">31         Gorgonzola Telino                       14         4          12 - 100 g pkgs     $13.75               0     70    20    0 </t>
  </si>
  <si>
    <t>Hull, Josh</t>
  </si>
  <si>
    <t xml:space="preserve">32         Mascarpone Fabioli                      14         4          24 - 200 g pkgs.    $35.20               9     40    25    0 </t>
  </si>
  <si>
    <t>Hurt, Maurice</t>
  </si>
  <si>
    <t xml:space="preserve">34         Sasquatch Ale                           16         1          24 - 12 oz bottles  $15.40               111   0     15    0 </t>
  </si>
  <si>
    <t>Jackson, Rob</t>
  </si>
  <si>
    <t xml:space="preserve">35         Steeleye Stout                          16         1          24 - 12 oz bottles  $19.80               20    0     15    0 </t>
  </si>
  <si>
    <t>Jamison, Jawan</t>
  </si>
  <si>
    <t xml:space="preserve">36         Inlagd Sill                             17         8          24 - 250 g  jars    $20.90               112   0     20    0 </t>
  </si>
  <si>
    <t>Jenkins, Brandon</t>
  </si>
  <si>
    <t xml:space="preserve">37         Gravad lax                              17         8          12 - 500 g pkgs.    $28.60               11    50    25    0 </t>
  </si>
  <si>
    <t>Jenkins, Jarvis</t>
  </si>
  <si>
    <t>Kehl, Bryan</t>
  </si>
  <si>
    <t>Kerrigan, Ryan</t>
  </si>
  <si>
    <t>Kimbrough, Jeremy</t>
  </si>
  <si>
    <t>Kropog, Troy</t>
  </si>
  <si>
    <t>LeRibeus, Josh</t>
  </si>
  <si>
    <t>Lichtensteiger, Kory</t>
  </si>
  <si>
    <t>Maysonet, Miguel</t>
  </si>
  <si>
    <t>Meriweather, Brandon</t>
  </si>
  <si>
    <t>Minnifield, Chase</t>
  </si>
  <si>
    <t>Montgomery, Will</t>
  </si>
  <si>
    <t>Morgan, Joshua</t>
  </si>
  <si>
    <t>Morris, Alfred</t>
  </si>
  <si>
    <t>Moss, Santana</t>
  </si>
  <si>
    <t>Neild, Chris</t>
  </si>
  <si>
    <t>Nelson, Kyle</t>
  </si>
  <si>
    <t>Orakpo, Brian</t>
  </si>
  <si>
    <t>Paul, Niles</t>
  </si>
  <si>
    <t>Paulsen, Logan</t>
  </si>
  <si>
    <t>Polumbus, Tyler</t>
  </si>
  <si>
    <t>Rambo, Bacarri</t>
  </si>
  <si>
    <t>Reed, Jordan</t>
  </si>
  <si>
    <t>Riley, Perry</t>
  </si>
  <si>
    <t>Robinson, Adrian</t>
  </si>
  <si>
    <t>Robinson, Aldrick</t>
  </si>
  <si>
    <t>Robinson, Keenan</t>
  </si>
  <si>
    <t>Robinson, Trenton</t>
  </si>
  <si>
    <t>Rocca, Sav</t>
  </si>
  <si>
    <t>Royster, Evan</t>
  </si>
  <si>
    <t>Sundberg, Nick</t>
  </si>
  <si>
    <t>Tapp, Darryl</t>
  </si>
  <si>
    <t>Thomas, Phillip</t>
  </si>
  <si>
    <t>Thompson, Chris</t>
  </si>
  <si>
    <t>Walton, J.D.</t>
  </si>
  <si>
    <t>Williams, Nick</t>
  </si>
  <si>
    <t>Williams, Trent</t>
  </si>
  <si>
    <t>Wilson, Josh</t>
  </si>
  <si>
    <t>Worthington, Doug</t>
  </si>
  <si>
    <t>Young, Darrel</t>
  </si>
  <si>
    <t>first</t>
  </si>
  <si>
    <t>last</t>
  </si>
  <si>
    <t>AMANDA</t>
  </si>
  <si>
    <t>CHAVIS</t>
  </si>
  <si>
    <t>ANN</t>
  </si>
  <si>
    <t>CHAPMAN</t>
  </si>
  <si>
    <t>ANTONIO</t>
  </si>
  <si>
    <t>CHISLEY</t>
  </si>
  <si>
    <t>BOBBIE</t>
  </si>
  <si>
    <t>CLICK</t>
  </si>
  <si>
    <t>BRUCE</t>
  </si>
  <si>
    <t>CHATFIELD</t>
  </si>
  <si>
    <t>CAROL</t>
  </si>
  <si>
    <t>CLOWDUS</t>
  </si>
  <si>
    <t>CASEY</t>
  </si>
  <si>
    <t>CHURCH</t>
  </si>
  <si>
    <t>CATHY</t>
  </si>
  <si>
    <t>CHESTNUT</t>
  </si>
  <si>
    <t>DAN</t>
  </si>
  <si>
    <t>COFFEY</t>
  </si>
  <si>
    <t>DIANA</t>
  </si>
  <si>
    <t>CHURCHILL</t>
  </si>
  <si>
    <t>DIXIE</t>
  </si>
  <si>
    <t>CLEMMONS</t>
  </si>
  <si>
    <t>FRANK</t>
  </si>
  <si>
    <t>COHEN</t>
  </si>
  <si>
    <t>GARY</t>
  </si>
  <si>
    <t>CLARK</t>
  </si>
  <si>
    <t>GLORIA</t>
  </si>
  <si>
    <t>CHESTER</t>
  </si>
  <si>
    <t>GREGORY</t>
  </si>
  <si>
    <t>CLAYTON</t>
  </si>
  <si>
    <t>JOANN</t>
  </si>
  <si>
    <t>CEFALU</t>
  </si>
  <si>
    <t>JOHN</t>
  </si>
  <si>
    <t>CODY</t>
  </si>
  <si>
    <t>JOSE</t>
  </si>
  <si>
    <t>CHAVEZ</t>
  </si>
  <si>
    <t>JOSHIA</t>
  </si>
  <si>
    <t>CLABAUGH</t>
  </si>
  <si>
    <t>KRISTINA</t>
  </si>
  <si>
    <t>LANCE</t>
  </si>
  <si>
    <t>CLAROSE</t>
  </si>
  <si>
    <t>LESLIE</t>
  </si>
  <si>
    <t>CAYANAN</t>
  </si>
  <si>
    <t>LINDA</t>
  </si>
  <si>
    <t>LORETTA</t>
  </si>
  <si>
    <t>CHEEK</t>
  </si>
  <si>
    <t>LORIE</t>
  </si>
  <si>
    <t>COBB</t>
  </si>
  <si>
    <t>MARIA</t>
  </si>
  <si>
    <t>CEDILLO</t>
  </si>
  <si>
    <t>CHAIREZ</t>
  </si>
  <si>
    <t>MARY</t>
  </si>
  <si>
    <t>CHICOINESMITH</t>
  </si>
  <si>
    <t>COATES</t>
  </si>
  <si>
    <t>MELISSA</t>
  </si>
  <si>
    <t>CINTRON</t>
  </si>
  <si>
    <t>MIKE</t>
  </si>
  <si>
    <t>NIKKI</t>
  </si>
  <si>
    <t>CLEMANS</t>
  </si>
  <si>
    <t>PAM</t>
  </si>
  <si>
    <t>CLEVENGER</t>
  </si>
  <si>
    <t>PHOEBE</t>
  </si>
  <si>
    <t>RICHARD</t>
  </si>
  <si>
    <t>ROGER</t>
  </si>
  <si>
    <t>CHANEY</t>
  </si>
  <si>
    <t>RONIE</t>
  </si>
  <si>
    <t>SHIRLEY</t>
  </si>
  <si>
    <t>CAUDLE</t>
  </si>
  <si>
    <t>STEPHEN</t>
  </si>
  <si>
    <t>CHARLES</t>
  </si>
  <si>
    <t>STEVE</t>
  </si>
  <si>
    <t>COEUR</t>
  </si>
  <si>
    <t>STEVEN</t>
  </si>
  <si>
    <t>TARA</t>
  </si>
  <si>
    <t>THELMA</t>
  </si>
  <si>
    <t>COE</t>
  </si>
  <si>
    <t>VICKEY</t>
  </si>
  <si>
    <t>CHIVERS</t>
  </si>
  <si>
    <t>VIRGINIA</t>
  </si>
  <si>
    <t>CLEMSON</t>
  </si>
  <si>
    <t>WANDA</t>
  </si>
  <si>
    <t>CHABMERLIN</t>
  </si>
  <si>
    <t>Date</t>
  </si>
  <si>
    <t>Country</t>
  </si>
  <si>
    <t>Currency Amount</t>
  </si>
  <si>
    <t>Exchange Rate</t>
  </si>
  <si>
    <t>US Dollar Amount</t>
  </si>
  <si>
    <t>Expense Type</t>
  </si>
  <si>
    <t>January</t>
  </si>
  <si>
    <t>Czech Republic</t>
  </si>
  <si>
    <t>Breakfast</t>
  </si>
  <si>
    <t>February</t>
  </si>
  <si>
    <t>France</t>
  </si>
  <si>
    <t>Dinner</t>
  </si>
  <si>
    <t>Germany</t>
  </si>
  <si>
    <t>Gifts</t>
  </si>
  <si>
    <t>March</t>
  </si>
  <si>
    <t>Hotel</t>
  </si>
  <si>
    <t>April</t>
  </si>
  <si>
    <t>May</t>
  </si>
  <si>
    <t>United States</t>
  </si>
  <si>
    <t>June</t>
  </si>
  <si>
    <t>Hungary</t>
  </si>
  <si>
    <t>July</t>
  </si>
  <si>
    <t>Italy</t>
  </si>
  <si>
    <t>Lunch</t>
  </si>
  <si>
    <t>Spain</t>
  </si>
  <si>
    <t>Austria</t>
  </si>
  <si>
    <t>Other</t>
  </si>
  <si>
    <t>Taxi</t>
  </si>
  <si>
    <t>Switzerland</t>
  </si>
  <si>
    <t>Entertainment</t>
  </si>
  <si>
    <t>Incidentals</t>
  </si>
  <si>
    <t>Parking</t>
  </si>
  <si>
    <t>Postage</t>
  </si>
  <si>
    <t>Snack</t>
  </si>
  <si>
    <t>Subway</t>
  </si>
  <si>
    <t>Telephone</t>
  </si>
  <si>
    <t>Train</t>
  </si>
  <si>
    <t>Count</t>
  </si>
  <si>
    <t>Sum</t>
  </si>
  <si>
    <t>Average</t>
  </si>
  <si>
    <t>breakfast</t>
  </si>
  <si>
    <t>CustomerID</t>
  </si>
  <si>
    <t>CompanyName</t>
  </si>
  <si>
    <t>ContactName</t>
  </si>
  <si>
    <t>ContactTitle</t>
  </si>
  <si>
    <t>Address</t>
  </si>
  <si>
    <t>City</t>
  </si>
  <si>
    <t>Region</t>
  </si>
  <si>
    <t>PostalCode</t>
  </si>
  <si>
    <t>Phone</t>
  </si>
  <si>
    <t>Fax</t>
  </si>
  <si>
    <t>ALFKI</t>
  </si>
  <si>
    <t>Alfreds Futterkiste</t>
  </si>
  <si>
    <t>Maria Anders</t>
  </si>
  <si>
    <t>Sales Representative</t>
  </si>
  <si>
    <t>Obere Str. 57</t>
  </si>
  <si>
    <t>Berlin</t>
  </si>
  <si>
    <t>12209</t>
  </si>
  <si>
    <t>030-0074321</t>
  </si>
  <si>
    <t>030-0076545</t>
  </si>
  <si>
    <t>ANATR</t>
  </si>
  <si>
    <t>Ana Trujillo Emparedados y helados</t>
  </si>
  <si>
    <t>Ana Trujillo</t>
  </si>
  <si>
    <t>Owner</t>
  </si>
  <si>
    <t>Avda. de la Constitución 2222</t>
  </si>
  <si>
    <t>México D.F.</t>
  </si>
  <si>
    <t>05021</t>
  </si>
  <si>
    <t>Mexico</t>
  </si>
  <si>
    <t>(5) 555-4729</t>
  </si>
  <si>
    <t>(5) 555-3745</t>
  </si>
  <si>
    <t>ANTON</t>
  </si>
  <si>
    <t>Antonio Moreno Taquería</t>
  </si>
  <si>
    <t>Antonio Moreno</t>
  </si>
  <si>
    <t>Mataderos  2312</t>
  </si>
  <si>
    <t>05023</t>
  </si>
  <si>
    <t>(5) 555-3932</t>
  </si>
  <si>
    <t>AROUT</t>
  </si>
  <si>
    <t>Around the Horn</t>
  </si>
  <si>
    <t>Thomas Hardy</t>
  </si>
  <si>
    <t>120 Hanover Sq.</t>
  </si>
  <si>
    <t>London</t>
  </si>
  <si>
    <t>WA1 1DP</t>
  </si>
  <si>
    <t>UK</t>
  </si>
  <si>
    <t>(171) 555-7788</t>
  </si>
  <si>
    <t>(171) 555-6750</t>
  </si>
  <si>
    <t>BERGS</t>
  </si>
  <si>
    <t>Berglunds snabbköp</t>
  </si>
  <si>
    <t>Christina Berglund</t>
  </si>
  <si>
    <t>Order Administrator</t>
  </si>
  <si>
    <t>Berguvsvägen  8</t>
  </si>
  <si>
    <t>Luleå</t>
  </si>
  <si>
    <t>S-958 22</t>
  </si>
  <si>
    <t>Sweden</t>
  </si>
  <si>
    <t>0921-12 34 65</t>
  </si>
  <si>
    <t>0921-12 34 67</t>
  </si>
  <si>
    <t>BLAUS</t>
  </si>
  <si>
    <t>Blauer See Delikatessen</t>
  </si>
  <si>
    <t>Hanna Moos</t>
  </si>
  <si>
    <t>Forsterstr. 57</t>
  </si>
  <si>
    <t>Mannheim</t>
  </si>
  <si>
    <t>68306</t>
  </si>
  <si>
    <t>0621-08460</t>
  </si>
  <si>
    <t>0621-08924</t>
  </si>
  <si>
    <t>BLONP</t>
  </si>
  <si>
    <t>Blondel père et fils</t>
  </si>
  <si>
    <t>Frédérique Citeaux</t>
  </si>
  <si>
    <t>Marketing Manager</t>
  </si>
  <si>
    <t>24, place Kléber</t>
  </si>
  <si>
    <t>Strasbourg</t>
  </si>
  <si>
    <t>67000</t>
  </si>
  <si>
    <t>88.60.15.31</t>
  </si>
  <si>
    <t>88.60.15.32</t>
  </si>
  <si>
    <t>BOLID</t>
  </si>
  <si>
    <t>Bólido Comidas preparadas</t>
  </si>
  <si>
    <t>Martín Sommer</t>
  </si>
  <si>
    <t>C/ Araquil, 67</t>
  </si>
  <si>
    <t>Madrid</t>
  </si>
  <si>
    <t>28023</t>
  </si>
  <si>
    <t>(91) 555 22 82</t>
  </si>
  <si>
    <t>(91) 555 91 99</t>
  </si>
  <si>
    <t>BONAP</t>
  </si>
  <si>
    <t>Bon app'</t>
  </si>
  <si>
    <t>Laurence Lebihan</t>
  </si>
  <si>
    <t>12, rue des Bouchers</t>
  </si>
  <si>
    <t>Marseille</t>
  </si>
  <si>
    <t>13008</t>
  </si>
  <si>
    <t>91.24.45.40</t>
  </si>
  <si>
    <t>91.24.45.41</t>
  </si>
  <si>
    <t>BOTTM</t>
  </si>
  <si>
    <t>Bottom-Dollar Markets</t>
  </si>
  <si>
    <t>Elizabeth Lincoln</t>
  </si>
  <si>
    <t>Accounting Manager</t>
  </si>
  <si>
    <t>23 Tsawassen Blvd.</t>
  </si>
  <si>
    <t>Tsawassen</t>
  </si>
  <si>
    <t>BC</t>
  </si>
  <si>
    <t>T2F 8M4</t>
  </si>
  <si>
    <t>Canada</t>
  </si>
  <si>
    <t>(604) 555-4729</t>
  </si>
  <si>
    <t>(604) 555-3745</t>
  </si>
  <si>
    <t>BSBEV</t>
  </si>
  <si>
    <t>B's Beverages</t>
  </si>
  <si>
    <t>Victoria Ashworth</t>
  </si>
  <si>
    <t>Fauntleroy Circus</t>
  </si>
  <si>
    <t>EC2 5NT</t>
  </si>
  <si>
    <t>(171) 555-1212</t>
  </si>
  <si>
    <t>CACTU</t>
  </si>
  <si>
    <t>Cactus Comidas para llevar</t>
  </si>
  <si>
    <t>Patricio Simpson</t>
  </si>
  <si>
    <t>Sales Agent</t>
  </si>
  <si>
    <t>Cerrito 333</t>
  </si>
  <si>
    <t>Buenos Aires</t>
  </si>
  <si>
    <t>1010</t>
  </si>
  <si>
    <t>Argentina</t>
  </si>
  <si>
    <t>(1) 135-5555</t>
  </si>
  <si>
    <t>(1) 135-4892</t>
  </si>
  <si>
    <t>CENTC</t>
  </si>
  <si>
    <t>Centro comercial Moctezuma</t>
  </si>
  <si>
    <t>Francisco Chang</t>
  </si>
  <si>
    <t>Sierras de Granada 9993</t>
  </si>
  <si>
    <t>05022</t>
  </si>
  <si>
    <t>(5) 555-3392</t>
  </si>
  <si>
    <t>(5) 555-7293</t>
  </si>
  <si>
    <t>CHOPS</t>
  </si>
  <si>
    <t>Chop-suey Chinese</t>
  </si>
  <si>
    <t>Yang Wang</t>
  </si>
  <si>
    <t>Hauptstr. 29</t>
  </si>
  <si>
    <t>Bern</t>
  </si>
  <si>
    <t>3012</t>
  </si>
  <si>
    <t>0452-076545</t>
  </si>
  <si>
    <t>COMMI</t>
  </si>
  <si>
    <t>Comércio Mineiro</t>
  </si>
  <si>
    <t>Pedro Afonso</t>
  </si>
  <si>
    <t>Sales Associate</t>
  </si>
  <si>
    <t>Av. dos Lusíadas, 23</t>
  </si>
  <si>
    <t>São Paulo</t>
  </si>
  <si>
    <t>SP</t>
  </si>
  <si>
    <t>05432-043</t>
  </si>
  <si>
    <t>Brazil</t>
  </si>
  <si>
    <t>(11) 555-7647</t>
  </si>
  <si>
    <t>CONSH</t>
  </si>
  <si>
    <t>Consolidated Holdings</t>
  </si>
  <si>
    <t>Elizabeth Brown</t>
  </si>
  <si>
    <t xml:space="preserve">Berkeley Gardens_x000D_
12  Brewery </t>
  </si>
  <si>
    <t>WX1 6LT</t>
  </si>
  <si>
    <t>(171) 555-2282</t>
  </si>
  <si>
    <t>(171) 555-9199</t>
  </si>
  <si>
    <t>DRACD</t>
  </si>
  <si>
    <t>Drachenblut Delikatessen</t>
  </si>
  <si>
    <t>Sven Ottlieb</t>
  </si>
  <si>
    <t>Walserweg 21</t>
  </si>
  <si>
    <t>Aachen</t>
  </si>
  <si>
    <t>52066</t>
  </si>
  <si>
    <t>0241-039123</t>
  </si>
  <si>
    <t>0241-059428</t>
  </si>
  <si>
    <t>DUMON</t>
  </si>
  <si>
    <t>Du monde entier</t>
  </si>
  <si>
    <t>Janine Labrune</t>
  </si>
  <si>
    <t>67, rue des Cinquante Otages</t>
  </si>
  <si>
    <t>Nantes</t>
  </si>
  <si>
    <t>44000</t>
  </si>
  <si>
    <t>40.67.88.88</t>
  </si>
  <si>
    <t>40.67.89.89</t>
  </si>
  <si>
    <t>EASTC</t>
  </si>
  <si>
    <t>Eastern Connection</t>
  </si>
  <si>
    <t>Ann Devon</t>
  </si>
  <si>
    <t>35 King George</t>
  </si>
  <si>
    <t>WX3 6FW</t>
  </si>
  <si>
    <t>(171) 555-0297</t>
  </si>
  <si>
    <t>(171) 555-3373</t>
  </si>
  <si>
    <t>ERNSH</t>
  </si>
  <si>
    <t>Ernst Handel</t>
  </si>
  <si>
    <t>Roland Mendel</t>
  </si>
  <si>
    <t>Sales Manager</t>
  </si>
  <si>
    <t>Kirchgasse 6</t>
  </si>
  <si>
    <t>Graz</t>
  </si>
  <si>
    <t>8010</t>
  </si>
  <si>
    <t>7675-3425</t>
  </si>
  <si>
    <t>7675-3426</t>
  </si>
  <si>
    <t>FAMIA</t>
  </si>
  <si>
    <t>Familia Arquibaldo</t>
  </si>
  <si>
    <t>Aria Cruz</t>
  </si>
  <si>
    <t>Marketing Assistant</t>
  </si>
  <si>
    <t>Rua Orós, 92</t>
  </si>
  <si>
    <t>05442-030</t>
  </si>
  <si>
    <t>(11) 555-9857</t>
  </si>
  <si>
    <t>FISSA</t>
  </si>
  <si>
    <t>FISSA Fabrica Inter. Salchichas S.A.</t>
  </si>
  <si>
    <t>Diego Roel</t>
  </si>
  <si>
    <t>C/ Moralzarzal, 86</t>
  </si>
  <si>
    <t>28034</t>
  </si>
  <si>
    <t>(91) 555 94 44</t>
  </si>
  <si>
    <t>(91) 555 55 93</t>
  </si>
  <si>
    <t>FOLIG</t>
  </si>
  <si>
    <t>Folies gourmandes</t>
  </si>
  <si>
    <t>Martine Rancé</t>
  </si>
  <si>
    <t>Assistant Sales Agent</t>
  </si>
  <si>
    <t>184, chaussée de Tournai</t>
  </si>
  <si>
    <t>Lille</t>
  </si>
  <si>
    <t>59000</t>
  </si>
  <si>
    <t>20.16.10.16</t>
  </si>
  <si>
    <t>20.16.10.17</t>
  </si>
  <si>
    <t>FOLKO</t>
  </si>
  <si>
    <t>Folk och fä HB</t>
  </si>
  <si>
    <t>Maria Larsson</t>
  </si>
  <si>
    <t>Åkergatan 24</t>
  </si>
  <si>
    <t>Bräcke</t>
  </si>
  <si>
    <t>S-844 67</t>
  </si>
  <si>
    <t>0695-34 67 21</t>
  </si>
  <si>
    <t>Frankenversand</t>
  </si>
  <si>
    <t>Peter Franken</t>
  </si>
  <si>
    <t>Berliner Platz 43</t>
  </si>
  <si>
    <t>München</t>
  </si>
  <si>
    <t>80805</t>
  </si>
  <si>
    <t>089-0877310</t>
  </si>
  <si>
    <t>089-0877451</t>
  </si>
  <si>
    <t>FRANR</t>
  </si>
  <si>
    <t>France restauration</t>
  </si>
  <si>
    <t>Carine Schmitt</t>
  </si>
  <si>
    <t>54, rue Royale</t>
  </si>
  <si>
    <t>40.32.21.21</t>
  </si>
  <si>
    <t>40.32.21.20</t>
  </si>
  <si>
    <t>FRANS</t>
  </si>
  <si>
    <t>Franchi S.p.A.</t>
  </si>
  <si>
    <t>Paolo Accorti</t>
  </si>
  <si>
    <t>Via Monte Bianco 34</t>
  </si>
  <si>
    <t>Torino</t>
  </si>
  <si>
    <t>10100</t>
  </si>
  <si>
    <t>011-4988260</t>
  </si>
  <si>
    <t>011-4988261</t>
  </si>
  <si>
    <t>FURIB</t>
  </si>
  <si>
    <t>Furia Bacalhau e Frutos do Mar</t>
  </si>
  <si>
    <t xml:space="preserve">Lino Rodriguez </t>
  </si>
  <si>
    <t>Jardim das rosas n. 32</t>
  </si>
  <si>
    <t>Lisboa</t>
  </si>
  <si>
    <t>1675</t>
  </si>
  <si>
    <t>Portugal</t>
  </si>
  <si>
    <t>(1) 354-2534</t>
  </si>
  <si>
    <t>(1) 354-2535</t>
  </si>
  <si>
    <t>GALED</t>
  </si>
  <si>
    <t>Galería del gastrónomo</t>
  </si>
  <si>
    <t>Eduardo Saavedra</t>
  </si>
  <si>
    <t>Rambla de Cataluña, 23</t>
  </si>
  <si>
    <t>Barcelona</t>
  </si>
  <si>
    <t>08022</t>
  </si>
  <si>
    <t>(93) 203 4560</t>
  </si>
  <si>
    <t>(93) 203 4561</t>
  </si>
  <si>
    <t>GODOS</t>
  </si>
  <si>
    <t>Godos Cocina Típica</t>
  </si>
  <si>
    <t>José Pedro Freyre</t>
  </si>
  <si>
    <t>C/ Romero, 33</t>
  </si>
  <si>
    <t>Sevilla</t>
  </si>
  <si>
    <t>41101</t>
  </si>
  <si>
    <t>(95) 555 82 82</t>
  </si>
  <si>
    <t>GOURL</t>
  </si>
  <si>
    <t>Gourmet Lanchonetes</t>
  </si>
  <si>
    <t>André Fonseca</t>
  </si>
  <si>
    <t>Av. Brasil, 442</t>
  </si>
  <si>
    <t>Campinas</t>
  </si>
  <si>
    <t>04876-786</t>
  </si>
  <si>
    <t>(11) 555-9482</t>
  </si>
  <si>
    <t>GREAL</t>
  </si>
  <si>
    <t>Great Lakes Food Market</t>
  </si>
  <si>
    <t>Howard Snyder</t>
  </si>
  <si>
    <t>2732 Baker Blvd.</t>
  </si>
  <si>
    <t>Eugene</t>
  </si>
  <si>
    <t>OR</t>
  </si>
  <si>
    <t>97403</t>
  </si>
  <si>
    <t>USA</t>
  </si>
  <si>
    <t>(503) 555-7555</t>
  </si>
  <si>
    <t>GROSR</t>
  </si>
  <si>
    <t>GROSELLA-Restaurante</t>
  </si>
  <si>
    <t>Manuel Pereira</t>
  </si>
  <si>
    <t>5ª Ave. Los Palos Grandes</t>
  </si>
  <si>
    <t>Caracas</t>
  </si>
  <si>
    <t>DF</t>
  </si>
  <si>
    <t>1081</t>
  </si>
  <si>
    <t>Venezuela</t>
  </si>
  <si>
    <t>(2) 283-2951</t>
  </si>
  <si>
    <t>(2) 283-3397</t>
  </si>
  <si>
    <t>HANAR</t>
  </si>
  <si>
    <t>Hanari Carnes</t>
  </si>
  <si>
    <t>Mario Pontes</t>
  </si>
  <si>
    <t>Rua do Paço, 67</t>
  </si>
  <si>
    <t>Rio de Janeiro</t>
  </si>
  <si>
    <t>RJ</t>
  </si>
  <si>
    <t>05454-876</t>
  </si>
  <si>
    <t>(21) 555-0091</t>
  </si>
  <si>
    <t>(21) 555-8765</t>
  </si>
  <si>
    <t>HILAA</t>
  </si>
  <si>
    <t>HILARIÓN-Abastos</t>
  </si>
  <si>
    <t>Carlos Hernández</t>
  </si>
  <si>
    <t>Carrera 22 con Ave. Carlos Soublette #8-35</t>
  </si>
  <si>
    <t>San Cristóbal</t>
  </si>
  <si>
    <t>Táchira</t>
  </si>
  <si>
    <t>5022</t>
  </si>
  <si>
    <t>(5) 555-1340</t>
  </si>
  <si>
    <t>(5) 555-1948</t>
  </si>
  <si>
    <t>HUNGC</t>
  </si>
  <si>
    <t>Hungry Coyote Import Store</t>
  </si>
  <si>
    <t>Yoshi Latimer</t>
  </si>
  <si>
    <t>City Center Plaza_x000D_
516 Main St.</t>
  </si>
  <si>
    <t>Elgin</t>
  </si>
  <si>
    <t>97827</t>
  </si>
  <si>
    <t>(503) 555-6874</t>
  </si>
  <si>
    <t>(503) 555-2376</t>
  </si>
  <si>
    <t>HUNGO</t>
  </si>
  <si>
    <t>Hungry Owl All-Night Grocers</t>
  </si>
  <si>
    <t>Patricia McKenna</t>
  </si>
  <si>
    <t>8 Johnstown Road</t>
  </si>
  <si>
    <t>Cork</t>
  </si>
  <si>
    <t>Co. Cork</t>
  </si>
  <si>
    <t>Ireland</t>
  </si>
  <si>
    <t>2967 542</t>
  </si>
  <si>
    <t>2967 3333</t>
  </si>
  <si>
    <t>ISLAT</t>
  </si>
  <si>
    <t>Island Trading</t>
  </si>
  <si>
    <t>Helen Bennett</t>
  </si>
  <si>
    <t>Garden House_x000D_
Crowther Way</t>
  </si>
  <si>
    <t>Cowes</t>
  </si>
  <si>
    <t>Isle of Wight</t>
  </si>
  <si>
    <t>PO31 7PJ</t>
  </si>
  <si>
    <t>(198) 555-8888</t>
  </si>
  <si>
    <t>KOENE</t>
  </si>
  <si>
    <t>Königlich Essen</t>
  </si>
  <si>
    <t>Philip Cramer</t>
  </si>
  <si>
    <t>Maubelstr. 90</t>
  </si>
  <si>
    <t>Brandenburg</t>
  </si>
  <si>
    <t>14776</t>
  </si>
  <si>
    <t>0555-09876</t>
  </si>
  <si>
    <t>LACOR</t>
  </si>
  <si>
    <t>La corne d'abondance</t>
  </si>
  <si>
    <t>Daniel Tonini</t>
  </si>
  <si>
    <t>67, avenue de l'Europe</t>
  </si>
  <si>
    <t>Versailles</t>
  </si>
  <si>
    <t>78000</t>
  </si>
  <si>
    <t>30.59.84.10</t>
  </si>
  <si>
    <t>30.59.85.11</t>
  </si>
  <si>
    <t>LAMAI</t>
  </si>
  <si>
    <t>La maison d'Asie</t>
  </si>
  <si>
    <t>Annette Roulet</t>
  </si>
  <si>
    <t>1 rue Alsace-Lorraine</t>
  </si>
  <si>
    <t>Toulouse</t>
  </si>
  <si>
    <t>31000</t>
  </si>
  <si>
    <t>61.77.61.10</t>
  </si>
  <si>
    <t>61.77.61.11</t>
  </si>
  <si>
    <t>LAUGB</t>
  </si>
  <si>
    <t>Laughing Bacchus Wine Cellars</t>
  </si>
  <si>
    <t>Yoshi Tannamuri</t>
  </si>
  <si>
    <t>1900 Oak St.</t>
  </si>
  <si>
    <t>Vancouver</t>
  </si>
  <si>
    <t>V3F 2K1</t>
  </si>
  <si>
    <t>(604) 555-3392</t>
  </si>
  <si>
    <t>(604) 555-7293</t>
  </si>
  <si>
    <t>LAZYK</t>
  </si>
  <si>
    <t>Lazy K Kountry Store</t>
  </si>
  <si>
    <t>John Steel</t>
  </si>
  <si>
    <t>12 Orchestra Terrace</t>
  </si>
  <si>
    <t>Walla Walla</t>
  </si>
  <si>
    <t>WA</t>
  </si>
  <si>
    <t>99362</t>
  </si>
  <si>
    <t>(509) 555-7969</t>
  </si>
  <si>
    <t>(509) 555-6221</t>
  </si>
  <si>
    <t>LEHMS</t>
  </si>
  <si>
    <t>Lehmanns Marktstand</t>
  </si>
  <si>
    <t>Renate Messner</t>
  </si>
  <si>
    <t>Magazinweg 7</t>
  </si>
  <si>
    <t xml:space="preserve">Frankfurt a.M. </t>
  </si>
  <si>
    <t>60528</t>
  </si>
  <si>
    <t>069-0245984</t>
  </si>
  <si>
    <t>069-0245874</t>
  </si>
  <si>
    <t>LETSS</t>
  </si>
  <si>
    <t>Let's Stop N Shop</t>
  </si>
  <si>
    <t>Jaime Yorres</t>
  </si>
  <si>
    <t>87 Polk St._x000D_
Suite 5</t>
  </si>
  <si>
    <t>San Francisco</t>
  </si>
  <si>
    <t>CA</t>
  </si>
  <si>
    <t>94117</t>
  </si>
  <si>
    <t>(415) 555-5938</t>
  </si>
  <si>
    <t>LILAS</t>
  </si>
  <si>
    <t>LILA-Supermercado</t>
  </si>
  <si>
    <t>Carlos González</t>
  </si>
  <si>
    <t>Carrera 52 con Ave. Bolívar #65-98 Llano Largo</t>
  </si>
  <si>
    <t>Barquisimeto</t>
  </si>
  <si>
    <t>Lara</t>
  </si>
  <si>
    <t>3508</t>
  </si>
  <si>
    <t>(9) 331-6954</t>
  </si>
  <si>
    <t>(9) 331-7256</t>
  </si>
  <si>
    <t>LINOD</t>
  </si>
  <si>
    <t>LINO-Delicateses</t>
  </si>
  <si>
    <t>Felipe Izquierdo</t>
  </si>
  <si>
    <t>Ave. 5 de Mayo Porlamar</t>
  </si>
  <si>
    <t>I. de Margarita</t>
  </si>
  <si>
    <t>Nueva Esparta</t>
  </si>
  <si>
    <t>4980</t>
  </si>
  <si>
    <t>(8) 34-56-12</t>
  </si>
  <si>
    <t>(8) 34-93-93</t>
  </si>
  <si>
    <t>LONEP</t>
  </si>
  <si>
    <t>Lonesome Pine Restaurant</t>
  </si>
  <si>
    <t>Fran Wilson</t>
  </si>
  <si>
    <t>89 Chiaroscuro Rd.</t>
  </si>
  <si>
    <t>Portland</t>
  </si>
  <si>
    <t>97219</t>
  </si>
  <si>
    <t>(503) 555-9573</t>
  </si>
  <si>
    <t>(503) 555-9646</t>
  </si>
  <si>
    <t>MAGAA</t>
  </si>
  <si>
    <t>Magazzini Alimentari Riuniti</t>
  </si>
  <si>
    <t>Giovanni Rovelli</t>
  </si>
  <si>
    <t>Via Ludovico il Moro 22</t>
  </si>
  <si>
    <t>Bergamo</t>
  </si>
  <si>
    <t>24100</t>
  </si>
  <si>
    <t>035-640230</t>
  </si>
  <si>
    <t>035-640231</t>
  </si>
  <si>
    <t>MAISD</t>
  </si>
  <si>
    <t>Maison Dewey</t>
  </si>
  <si>
    <t>Catherine Dewey</t>
  </si>
  <si>
    <t>Rue Joseph-Bens 532</t>
  </si>
  <si>
    <t>Bruxelles</t>
  </si>
  <si>
    <t>B-1180</t>
  </si>
  <si>
    <t>Belgium</t>
  </si>
  <si>
    <t>(02) 201 24 67</t>
  </si>
  <si>
    <t>(02) 201 24 68</t>
  </si>
  <si>
    <t>MEREP</t>
  </si>
  <si>
    <t>Mère Paillarde</t>
  </si>
  <si>
    <t>Jean Fresnière</t>
  </si>
  <si>
    <t>43 rue St. Laurent</t>
  </si>
  <si>
    <t>Montréal</t>
  </si>
  <si>
    <t>Québec</t>
  </si>
  <si>
    <t>H1J 1C3</t>
  </si>
  <si>
    <t>(514) 555-8054</t>
  </si>
  <si>
    <t>(514) 555-8055</t>
  </si>
  <si>
    <t>MORGK</t>
  </si>
  <si>
    <t>Morgenstern Gesundkost</t>
  </si>
  <si>
    <t>Alexander Feuer</t>
  </si>
  <si>
    <t>Heerstr. 22</t>
  </si>
  <si>
    <t>Leipzig</t>
  </si>
  <si>
    <t>04179</t>
  </si>
  <si>
    <t>0342-023176</t>
  </si>
  <si>
    <t>NORTS</t>
  </si>
  <si>
    <t>North/South</t>
  </si>
  <si>
    <t>Simon Crowther</t>
  </si>
  <si>
    <t>South House_x000D_
300 Queensbridge</t>
  </si>
  <si>
    <t>SW7 1RZ</t>
  </si>
  <si>
    <t>(171) 555-7733</t>
  </si>
  <si>
    <t>(171) 555-2530</t>
  </si>
  <si>
    <t>OCEAN</t>
  </si>
  <si>
    <t>Océano Atlántico Ltda.</t>
  </si>
  <si>
    <t>Yvonne Moncada</t>
  </si>
  <si>
    <t>Ing. Gustavo Moncada 8585_x000D_
Piso 20-A</t>
  </si>
  <si>
    <t>(1) 135-5333</t>
  </si>
  <si>
    <t>(1) 135-5535</t>
  </si>
  <si>
    <t>OLDWO</t>
  </si>
  <si>
    <t>Old World Delicatessen</t>
  </si>
  <si>
    <t>Rene Phillips</t>
  </si>
  <si>
    <t>2743 Bering St.</t>
  </si>
  <si>
    <t>Anchorage</t>
  </si>
  <si>
    <t>AK</t>
  </si>
  <si>
    <t>99508</t>
  </si>
  <si>
    <t>(907) 555-7584</t>
  </si>
  <si>
    <t>(907) 555-2880</t>
  </si>
  <si>
    <t>OTTIK</t>
  </si>
  <si>
    <t>Ottilies Käseladen</t>
  </si>
  <si>
    <t>Henriette Pfalzheim</t>
  </si>
  <si>
    <t>Mehrheimerstr. 369</t>
  </si>
  <si>
    <t>Köln</t>
  </si>
  <si>
    <t>50739</t>
  </si>
  <si>
    <t>0221-0644327</t>
  </si>
  <si>
    <t>0221-0765721</t>
  </si>
  <si>
    <t>PARIS</t>
  </si>
  <si>
    <t>Paris spécialités</t>
  </si>
  <si>
    <t>Marie Bertrand</t>
  </si>
  <si>
    <t>265, boulevard Charonne</t>
  </si>
  <si>
    <t>Paris</t>
  </si>
  <si>
    <t>75012</t>
  </si>
  <si>
    <t>(1) 42.34.22.66</t>
  </si>
  <si>
    <t>(1) 42.34.22.77</t>
  </si>
  <si>
    <t>PERIC</t>
  </si>
  <si>
    <t>Pericles Comidas clásicas</t>
  </si>
  <si>
    <t>Guillermo Fernández</t>
  </si>
  <si>
    <t>Calle Dr. Jorge Cash 321</t>
  </si>
  <si>
    <t>05033</t>
  </si>
  <si>
    <t>(5) 552-3745</t>
  </si>
  <si>
    <t>(5) 545-3745</t>
  </si>
  <si>
    <t>PICCO</t>
  </si>
  <si>
    <t>Piccolo und mehr</t>
  </si>
  <si>
    <t>Georg Pipps</t>
  </si>
  <si>
    <t>Geislweg 14</t>
  </si>
  <si>
    <t>Salzburg</t>
  </si>
  <si>
    <t>5020</t>
  </si>
  <si>
    <t>6562-9722</t>
  </si>
  <si>
    <t>6562-9723</t>
  </si>
  <si>
    <t>PRINI</t>
  </si>
  <si>
    <t>Princesa Isabel Vinhos</t>
  </si>
  <si>
    <t>Isabel de Castro</t>
  </si>
  <si>
    <t>Estrada da saúde n. 58</t>
  </si>
  <si>
    <t>1756</t>
  </si>
  <si>
    <t>(1) 356-5634</t>
  </si>
  <si>
    <t>QUEDE</t>
  </si>
  <si>
    <t>Que Delícia</t>
  </si>
  <si>
    <t>Bernardo Batista</t>
  </si>
  <si>
    <t>Rua da Panificadora, 12</t>
  </si>
  <si>
    <t>02389-673</t>
  </si>
  <si>
    <t>(21) 555-4252</t>
  </si>
  <si>
    <t>(21) 555-4545</t>
  </si>
  <si>
    <t>QUEEN</t>
  </si>
  <si>
    <t>Queen Cozinha</t>
  </si>
  <si>
    <t>Lúcia Carvalho</t>
  </si>
  <si>
    <t>Alameda dos Canàrios, 891</t>
  </si>
  <si>
    <t>05487-020</t>
  </si>
  <si>
    <t>(11) 555-1189</t>
  </si>
  <si>
    <t>QUICK</t>
  </si>
  <si>
    <t>QUICK-Stop</t>
  </si>
  <si>
    <t>Horst Kloss</t>
  </si>
  <si>
    <t>Taucherstraße 10</t>
  </si>
  <si>
    <t>Cunewalde</t>
  </si>
  <si>
    <t>01307</t>
  </si>
  <si>
    <t>0372-035188</t>
  </si>
  <si>
    <t>RANCH</t>
  </si>
  <si>
    <t>Rancho grande</t>
  </si>
  <si>
    <t>Sergio Gutiérrez</t>
  </si>
  <si>
    <t>Av. del Libertador 900</t>
  </si>
  <si>
    <t>(1) 123-5555</t>
  </si>
  <si>
    <t>(1) 123-5556</t>
  </si>
  <si>
    <t>RATTC</t>
  </si>
  <si>
    <t>Rattlesnake Canyon Grocery</t>
  </si>
  <si>
    <t>Paula Wilson</t>
  </si>
  <si>
    <t>Assistant Sales Representative</t>
  </si>
  <si>
    <t>2817 Milton Dr.</t>
  </si>
  <si>
    <t>Albuquerque</t>
  </si>
  <si>
    <t>NM</t>
  </si>
  <si>
    <t>87110</t>
  </si>
  <si>
    <t>(505) 555-5939</t>
  </si>
  <si>
    <t>(505) 555-3620</t>
  </si>
  <si>
    <t>REGGC</t>
  </si>
  <si>
    <t>Reggiani Caseifici</t>
  </si>
  <si>
    <t>Maurizio Moroni</t>
  </si>
  <si>
    <t>Strada Provinciale 124</t>
  </si>
  <si>
    <t>Reggio Emilia</t>
  </si>
  <si>
    <t>42100</t>
  </si>
  <si>
    <t>0522-556721</t>
  </si>
  <si>
    <t>0522-556722</t>
  </si>
  <si>
    <t>RICAR</t>
  </si>
  <si>
    <t>Ricardo Adocicados</t>
  </si>
  <si>
    <t>Janete Limeira</t>
  </si>
  <si>
    <t>Av. Copacabana, 267</t>
  </si>
  <si>
    <t>02389-890</t>
  </si>
  <si>
    <t>(21) 555-3412</t>
  </si>
  <si>
    <t>RICSU</t>
  </si>
  <si>
    <t>Richter Supermarkt</t>
  </si>
  <si>
    <t>Michael Holz</t>
  </si>
  <si>
    <t>Grenzacherweg 237</t>
  </si>
  <si>
    <t>Genève</t>
  </si>
  <si>
    <t>1203</t>
  </si>
  <si>
    <t>0897-034214</t>
  </si>
  <si>
    <t>ROMEY</t>
  </si>
  <si>
    <t>Romero y tomillo</t>
  </si>
  <si>
    <t>Alejandra Camino</t>
  </si>
  <si>
    <t>Gran Vía, 1</t>
  </si>
  <si>
    <t>28001</t>
  </si>
  <si>
    <t>(91) 745 6200</t>
  </si>
  <si>
    <t>(91) 745 6210</t>
  </si>
  <si>
    <t>SANTG</t>
  </si>
  <si>
    <t>Santé Gourmet</t>
  </si>
  <si>
    <t>Jonas Bergulfsen</t>
  </si>
  <si>
    <t>Erling Skakkes gate 78</t>
  </si>
  <si>
    <t>Stavern</t>
  </si>
  <si>
    <t>4110</t>
  </si>
  <si>
    <t>Norway</t>
  </si>
  <si>
    <t>07-98 92 35</t>
  </si>
  <si>
    <t>07-98 92 47</t>
  </si>
  <si>
    <t>SAVEA</t>
  </si>
  <si>
    <t>Save-a-lot Markets</t>
  </si>
  <si>
    <t>Jose Pavarotti</t>
  </si>
  <si>
    <t>187 Suffolk Ln.</t>
  </si>
  <si>
    <t>Boise</t>
  </si>
  <si>
    <t>ID</t>
  </si>
  <si>
    <t>83720</t>
  </si>
  <si>
    <t>(208) 555-8097</t>
  </si>
  <si>
    <t>SEVES</t>
  </si>
  <si>
    <t>Seven Seas Imports</t>
  </si>
  <si>
    <t>Hari Kumar</t>
  </si>
  <si>
    <t>90 Wadhurst Rd.</t>
  </si>
  <si>
    <t>OX15 4NB</t>
  </si>
  <si>
    <t>(171) 555-1717</t>
  </si>
  <si>
    <t>(171) 555-5646</t>
  </si>
  <si>
    <t>SIMOB</t>
  </si>
  <si>
    <t>Simons bistro</t>
  </si>
  <si>
    <t>Jytte Petersen</t>
  </si>
  <si>
    <t>Vinbæltet 34</t>
  </si>
  <si>
    <t>København</t>
  </si>
  <si>
    <t>1734</t>
  </si>
  <si>
    <t>Denmark</t>
  </si>
  <si>
    <t>31 12 34 56</t>
  </si>
  <si>
    <t>31 13 35 57</t>
  </si>
  <si>
    <t>SPECD</t>
  </si>
  <si>
    <t>Spécialités du monde</t>
  </si>
  <si>
    <t>Dominique Perrier</t>
  </si>
  <si>
    <t>25, rue Lauriston</t>
  </si>
  <si>
    <t>75016</t>
  </si>
  <si>
    <t>(1) 47.55.60.10</t>
  </si>
  <si>
    <t>(1) 47.55.60.20</t>
  </si>
  <si>
    <t>SPLIR</t>
  </si>
  <si>
    <t>Split Rail Beer &amp; Ale</t>
  </si>
  <si>
    <t>Art Braunschweiger</t>
  </si>
  <si>
    <t>P.O. Box 555</t>
  </si>
  <si>
    <t>Lander</t>
  </si>
  <si>
    <t>WY</t>
  </si>
  <si>
    <t>82520</t>
  </si>
  <si>
    <t>(307) 555-4680</t>
  </si>
  <si>
    <t>(307) 555-6525</t>
  </si>
  <si>
    <t>SUPRD</t>
  </si>
  <si>
    <t>Suprêmes délices</t>
  </si>
  <si>
    <t>Pascale Cartrain</t>
  </si>
  <si>
    <t>Boulevard Tirou, 255</t>
  </si>
  <si>
    <t>Charleroi</t>
  </si>
  <si>
    <t>B-6000</t>
  </si>
  <si>
    <t>(071) 23 67 22 20</t>
  </si>
  <si>
    <t>(071) 23 67 22 21</t>
  </si>
  <si>
    <t>THEBI</t>
  </si>
  <si>
    <t>The Big Cheese</t>
  </si>
  <si>
    <t>Liz Nixon</t>
  </si>
  <si>
    <t>89 Jefferson Way_x000D_
Suite 2</t>
  </si>
  <si>
    <t>97201</t>
  </si>
  <si>
    <t>(503) 555-3612</t>
  </si>
  <si>
    <t>THECR</t>
  </si>
  <si>
    <t>The Cracker Box</t>
  </si>
  <si>
    <t>Liu Wong</t>
  </si>
  <si>
    <t>55 Grizzly Peak Rd.</t>
  </si>
  <si>
    <t>Butte</t>
  </si>
  <si>
    <t>MT</t>
  </si>
  <si>
    <t>59801</t>
  </si>
  <si>
    <t>(406) 555-5834</t>
  </si>
  <si>
    <t>(406) 555-8083</t>
  </si>
  <si>
    <t>TOMSP</t>
  </si>
  <si>
    <t>Toms Spezialitäten</t>
  </si>
  <si>
    <t>Karin Josephs</t>
  </si>
  <si>
    <t>Luisenstr. 48</t>
  </si>
  <si>
    <t>Münster</t>
  </si>
  <si>
    <t>44087</t>
  </si>
  <si>
    <t>0251-031259</t>
  </si>
  <si>
    <t>0251-035695</t>
  </si>
  <si>
    <t>TORTU</t>
  </si>
  <si>
    <t>Tortuga Restaurante</t>
  </si>
  <si>
    <t>Miguel Angel Paolino</t>
  </si>
  <si>
    <t>Avda. Azteca 123</t>
  </si>
  <si>
    <t>(5) 555-2933</t>
  </si>
  <si>
    <t>TRADH</t>
  </si>
  <si>
    <t>Tradição Hipermercados</t>
  </si>
  <si>
    <t>Anabela Domingues</t>
  </si>
  <si>
    <t>Av. Inês de Castro, 414</t>
  </si>
  <si>
    <t>05634-030</t>
  </si>
  <si>
    <t>(11) 555-2167</t>
  </si>
  <si>
    <t>(11) 555-2168</t>
  </si>
  <si>
    <t>TRAIH</t>
  </si>
  <si>
    <t>Trail's Head Gourmet Provisioners</t>
  </si>
  <si>
    <t>Helvetius Nagy</t>
  </si>
  <si>
    <t>722 DaVinci Blvd.</t>
  </si>
  <si>
    <t>Kirkland</t>
  </si>
  <si>
    <t>98034</t>
  </si>
  <si>
    <t>(206) 555-8257</t>
  </si>
  <si>
    <t>(206) 555-2174</t>
  </si>
  <si>
    <t>VAFFE</t>
  </si>
  <si>
    <t>Vaffeljernet</t>
  </si>
  <si>
    <t>Palle Ibsen</t>
  </si>
  <si>
    <t>Smagsløget 45</t>
  </si>
  <si>
    <t>Århus</t>
  </si>
  <si>
    <t>8200</t>
  </si>
  <si>
    <t>86 21 32 43</t>
  </si>
  <si>
    <t>86 22 33 44</t>
  </si>
  <si>
    <t>VICTE</t>
  </si>
  <si>
    <t>Victuailles en stock</t>
  </si>
  <si>
    <t>Mary Saveley</t>
  </si>
  <si>
    <t>2, rue du Commerce</t>
  </si>
  <si>
    <t>Lyon</t>
  </si>
  <si>
    <t>69004</t>
  </si>
  <si>
    <t>78.32.54.86</t>
  </si>
  <si>
    <t>78.32.54.87</t>
  </si>
  <si>
    <t>VINET</t>
  </si>
  <si>
    <t>Vins et alcools Chevalier</t>
  </si>
  <si>
    <t>Paul Henriot</t>
  </si>
  <si>
    <t>59 rue de l'Abbaye</t>
  </si>
  <si>
    <t>Reims</t>
  </si>
  <si>
    <t>51100</t>
  </si>
  <si>
    <t>26.47.15.10</t>
  </si>
  <si>
    <t>26.47.15.11</t>
  </si>
  <si>
    <t>WANDK</t>
  </si>
  <si>
    <t>Die Wandernde Kuh</t>
  </si>
  <si>
    <t>Rita Müller</t>
  </si>
  <si>
    <t>Adenauerallee 900</t>
  </si>
  <si>
    <t>Stuttgart</t>
  </si>
  <si>
    <t>70563</t>
  </si>
  <si>
    <t>0711-020361</t>
  </si>
  <si>
    <t>0711-035428</t>
  </si>
  <si>
    <t>WARTH</t>
  </si>
  <si>
    <t>Wartian Herkku</t>
  </si>
  <si>
    <t>Pirkko Koskitalo</t>
  </si>
  <si>
    <t>Torikatu 38</t>
  </si>
  <si>
    <t>Oulu</t>
  </si>
  <si>
    <t>90110</t>
  </si>
  <si>
    <t>Finland</t>
  </si>
  <si>
    <t>981-443655</t>
  </si>
  <si>
    <t>WELLI</t>
  </si>
  <si>
    <t>Wellington Importadora</t>
  </si>
  <si>
    <t>Paula Parente</t>
  </si>
  <si>
    <t>Rua do Mercado, 12</t>
  </si>
  <si>
    <t>Resende</t>
  </si>
  <si>
    <t>08737-363</t>
  </si>
  <si>
    <t>(14) 555-8122</t>
  </si>
  <si>
    <t>WHITC</t>
  </si>
  <si>
    <t>White Clover Markets</t>
  </si>
  <si>
    <t>Karl Jablonski</t>
  </si>
  <si>
    <t>305 - 14th Ave. S._x000D_
Suite 3B</t>
  </si>
  <si>
    <t>Seattle</t>
  </si>
  <si>
    <t>98128</t>
  </si>
  <si>
    <t>(206) 555-4112</t>
  </si>
  <si>
    <t>(206) 555-4115</t>
  </si>
  <si>
    <t>WILMK</t>
  </si>
  <si>
    <t>Wilman Kala</t>
  </si>
  <si>
    <t>Matti Karttunen</t>
  </si>
  <si>
    <t>Owner/Marketing Assistant</t>
  </si>
  <si>
    <t>Keskuskatu 45</t>
  </si>
  <si>
    <t>Helsinki</t>
  </si>
  <si>
    <t>21240</t>
  </si>
  <si>
    <t>90-224 8858</t>
  </si>
  <si>
    <t>WOLZA</t>
  </si>
  <si>
    <t>Wolski  Zajazd</t>
  </si>
  <si>
    <t>Zbyszek Piestrzeniewicz</t>
  </si>
  <si>
    <t>ul. Filtrowa 68</t>
  </si>
  <si>
    <t>Warszawa</t>
  </si>
  <si>
    <t>01-012</t>
  </si>
  <si>
    <t>Poland</t>
  </si>
  <si>
    <t>(26) 642-7012</t>
  </si>
  <si>
    <t>OrderID</t>
  </si>
  <si>
    <t>EmployeeID</t>
  </si>
  <si>
    <t>OrderDate</t>
  </si>
  <si>
    <t>RequiredDate</t>
  </si>
  <si>
    <t>ShippedDate</t>
  </si>
  <si>
    <t>ShipVia</t>
  </si>
  <si>
    <t>Freight</t>
  </si>
  <si>
    <t>ShipName</t>
  </si>
  <si>
    <t>ShipAddress</t>
  </si>
  <si>
    <t>ShipCity</t>
  </si>
  <si>
    <t>ShipRegion</t>
  </si>
  <si>
    <t>ShipPostalCode</t>
  </si>
  <si>
    <t>ShipCountry</t>
  </si>
  <si>
    <t>orderamount</t>
  </si>
  <si>
    <t>vinet</t>
  </si>
  <si>
    <t>Hauptstr. 31</t>
  </si>
  <si>
    <t>Starenweg 5</t>
  </si>
  <si>
    <t>1204</t>
  </si>
  <si>
    <t>1029 - 12th Ave. S.</t>
  </si>
  <si>
    <t>98124</t>
  </si>
  <si>
    <t>Brook Farm_x000D_
Stratford St. Mary</t>
  </si>
  <si>
    <t>Colchester</t>
  </si>
  <si>
    <t>Essex</t>
  </si>
  <si>
    <t>CO7 6JX</t>
  </si>
  <si>
    <t>Galería del gastronómo</t>
  </si>
  <si>
    <t>8022</t>
  </si>
  <si>
    <t>Wolski Zajazd</t>
  </si>
  <si>
    <t>2319 Elm St.</t>
  </si>
  <si>
    <t>Alfred's Futterkiste</t>
  </si>
  <si>
    <t>Flight Date</t>
  </si>
  <si>
    <t>First</t>
  </si>
  <si>
    <t>Last</t>
  </si>
  <si>
    <t>Office</t>
  </si>
  <si>
    <t>Destination</t>
  </si>
  <si>
    <t>Amount</t>
  </si>
  <si>
    <t>Tickets</t>
  </si>
  <si>
    <t>Total</t>
  </si>
  <si>
    <t>Commission</t>
  </si>
  <si>
    <t>Airline</t>
  </si>
  <si>
    <t>Tom</t>
  </si>
  <si>
    <t>Fragale</t>
  </si>
  <si>
    <t>Ohare</t>
  </si>
  <si>
    <t>Miami</t>
  </si>
  <si>
    <t>Yes</t>
  </si>
  <si>
    <t>USAir</t>
  </si>
  <si>
    <t>ohare</t>
  </si>
  <si>
    <t>Las Vegas</t>
  </si>
  <si>
    <t>United</t>
  </si>
  <si>
    <t>Philadelphia</t>
  </si>
  <si>
    <t>St Thomas</t>
  </si>
  <si>
    <t>no</t>
  </si>
  <si>
    <t>Newark</t>
  </si>
  <si>
    <t>Los Angeles</t>
  </si>
  <si>
    <t>Bernardo</t>
  </si>
  <si>
    <t>Fuentes</t>
  </si>
  <si>
    <t>St. Paul</t>
  </si>
  <si>
    <t>Milwaukee</t>
  </si>
  <si>
    <t>Louis</t>
  </si>
  <si>
    <t>Landgo</t>
  </si>
  <si>
    <t>Fargo</t>
  </si>
  <si>
    <t>No</t>
  </si>
  <si>
    <t>Julie</t>
  </si>
  <si>
    <t>Swanson</t>
  </si>
  <si>
    <t>St. Peter</t>
  </si>
  <si>
    <t>Duluth</t>
  </si>
  <si>
    <t>Southwest</t>
  </si>
  <si>
    <t>Nancy</t>
  </si>
  <si>
    <t>Timscleft</t>
  </si>
  <si>
    <t>Rochester</t>
  </si>
  <si>
    <t>Cancun</t>
  </si>
  <si>
    <t>Neal</t>
  </si>
  <si>
    <t>Bradshaw</t>
  </si>
  <si>
    <t>Mankato</t>
  </si>
  <si>
    <t>Jason</t>
  </si>
  <si>
    <t>Trent</t>
  </si>
  <si>
    <t>Hibbing</t>
  </si>
  <si>
    <t>American</t>
  </si>
  <si>
    <t>Aaron</t>
  </si>
  <si>
    <t>Burr</t>
  </si>
  <si>
    <t>St. Louis</t>
  </si>
  <si>
    <t>Delta</t>
  </si>
  <si>
    <t>John</t>
  </si>
  <si>
    <t>Smith</t>
  </si>
  <si>
    <t>Minneapolis</t>
  </si>
  <si>
    <t>Boston</t>
  </si>
  <si>
    <t>Phillip</t>
  </si>
  <si>
    <t>Grahams</t>
  </si>
  <si>
    <t>Edina</t>
  </si>
  <si>
    <t>Janelle</t>
  </si>
  <si>
    <t>Olness</t>
  </si>
  <si>
    <t>Toronto</t>
  </si>
  <si>
    <t>Dallas</t>
  </si>
  <si>
    <t>Joseph</t>
  </si>
  <si>
    <t>Black</t>
  </si>
  <si>
    <t>Bloomington</t>
  </si>
  <si>
    <t>Wendy</t>
  </si>
  <si>
    <t>Nelson</t>
  </si>
  <si>
    <t>Two Harbos</t>
  </si>
  <si>
    <t>Amy</t>
  </si>
  <si>
    <t>Wu</t>
  </si>
  <si>
    <t>New York</t>
  </si>
  <si>
    <t>Roger</t>
  </si>
  <si>
    <t>Wilson</t>
  </si>
  <si>
    <t>Brooklyn Center</t>
  </si>
  <si>
    <t>Bernice</t>
  </si>
  <si>
    <t>Young</t>
  </si>
  <si>
    <t>Harrison</t>
  </si>
  <si>
    <t>Thompson</t>
  </si>
  <si>
    <t>Norfok</t>
  </si>
  <si>
    <t>Shelia</t>
  </si>
  <si>
    <t>Lindquist</t>
  </si>
  <si>
    <t>Ruth</t>
  </si>
  <si>
    <t>James</t>
  </si>
  <si>
    <t>Darlene</t>
  </si>
  <si>
    <t>Clay</t>
  </si>
  <si>
    <t>Bruce</t>
  </si>
  <si>
    <t>Thorgood</t>
  </si>
  <si>
    <t>Tim</t>
  </si>
  <si>
    <t>Parmont</t>
  </si>
  <si>
    <t>Brainerd</t>
  </si>
  <si>
    <t>Washington, D.C.</t>
  </si>
  <si>
    <t>Chicago</t>
  </si>
  <si>
    <t>Kinkaid</t>
  </si>
  <si>
    <t>Maria</t>
  </si>
  <si>
    <t>Rodriguez</t>
  </si>
  <si>
    <t>Detroit</t>
  </si>
  <si>
    <t>Alice</t>
  </si>
  <si>
    <t>Lindgram</t>
  </si>
  <si>
    <t>Harris</t>
  </si>
  <si>
    <t>Blaine</t>
  </si>
  <si>
    <t>Fredricks</t>
  </si>
  <si>
    <t>Terry</t>
  </si>
  <si>
    <t>Nordstrom</t>
  </si>
  <si>
    <t>Jennifer</t>
  </si>
  <si>
    <t>Jordon</t>
  </si>
  <si>
    <t>Spring Lake Park</t>
  </si>
  <si>
    <t>Berreau</t>
  </si>
  <si>
    <t>Marty</t>
  </si>
  <si>
    <t>Kulhavy</t>
  </si>
  <si>
    <t>Bilco</t>
  </si>
  <si>
    <t>Antonio</t>
  </si>
  <si>
    <t>Rommero</t>
  </si>
  <si>
    <t>Brian</t>
  </si>
  <si>
    <t>Kipp</t>
  </si>
  <si>
    <t>Rachel</t>
  </si>
  <si>
    <t>Lyons</t>
  </si>
  <si>
    <t>Maplewood</t>
  </si>
  <si>
    <t>Lois</t>
  </si>
  <si>
    <t>Svens</t>
  </si>
  <si>
    <t>Peterson</t>
  </si>
  <si>
    <t>St. Cloud</t>
  </si>
  <si>
    <t>LeAnne</t>
  </si>
  <si>
    <t>Norton</t>
  </si>
  <si>
    <t>Erickson</t>
  </si>
  <si>
    <t>Samuals</t>
  </si>
  <si>
    <t>Anderson</t>
  </si>
  <si>
    <t>Lincoln</t>
  </si>
  <si>
    <t>Wyatt</t>
  </si>
  <si>
    <t>Anna</t>
  </si>
  <si>
    <t>Torkleson</t>
  </si>
  <si>
    <t>Richard</t>
  </si>
  <si>
    <t>Boyarski</t>
  </si>
  <si>
    <t>Brett</t>
  </si>
  <si>
    <t>Hill</t>
  </si>
  <si>
    <t>St. Louis Park</t>
  </si>
  <si>
    <t>Mary</t>
  </si>
  <si>
    <t>Worgot</t>
  </si>
  <si>
    <t>Thomas</t>
  </si>
  <si>
    <t>Anne</t>
  </si>
  <si>
    <t>Olson</t>
  </si>
  <si>
    <t>Therman</t>
  </si>
  <si>
    <t>Tony</t>
  </si>
  <si>
    <t>Chekov</t>
  </si>
  <si>
    <t>Muriel</t>
  </si>
  <si>
    <t>Berndt</t>
  </si>
  <si>
    <t>Chang</t>
  </si>
  <si>
    <t>Lucy</t>
  </si>
  <si>
    <t>Gramm</t>
  </si>
  <si>
    <t>Gayle</t>
  </si>
  <si>
    <t>Youngquist</t>
  </si>
  <si>
    <t>Mahwah</t>
  </si>
  <si>
    <t>Eller</t>
  </si>
  <si>
    <t>Stan</t>
  </si>
  <si>
    <t>Billings</t>
  </si>
  <si>
    <t>Totals</t>
  </si>
  <si>
    <t>% of Total</t>
  </si>
  <si>
    <t>Sales</t>
  </si>
  <si>
    <t>Purchasing</t>
  </si>
  <si>
    <t>R&amp;D</t>
  </si>
  <si>
    <t>Computer</t>
  </si>
  <si>
    <t>Warehouse</t>
  </si>
  <si>
    <t>Accounting</t>
  </si>
  <si>
    <t>Sales And marketing and advertising</t>
  </si>
  <si>
    <t>Research &amp; Development</t>
  </si>
  <si>
    <t>Zip/Postal Code</t>
  </si>
  <si>
    <t>Calendar days</t>
  </si>
  <si>
    <t>Business days</t>
  </si>
  <si>
    <t>Order date</t>
  </si>
  <si>
    <t>Due Date</t>
  </si>
  <si>
    <t>Due date (Business days)</t>
  </si>
  <si>
    <t>New Year's Day</t>
  </si>
  <si>
    <t>Martin Luther King Jr. Day</t>
  </si>
  <si>
    <t>Presidents Day</t>
  </si>
  <si>
    <t>Memorial Day</t>
  </si>
  <si>
    <t>Independence Day</t>
  </si>
  <si>
    <t>Labor Day</t>
  </si>
  <si>
    <t>Veterans Day</t>
  </si>
  <si>
    <t>Thanksgiving Day</t>
  </si>
  <si>
    <t>Christmas Day</t>
  </si>
  <si>
    <t>proper</t>
  </si>
  <si>
    <t>Proper address</t>
  </si>
  <si>
    <t>State/Province</t>
  </si>
  <si>
    <t>area code</t>
  </si>
  <si>
    <t>exchange</t>
  </si>
  <si>
    <t>last 4</t>
  </si>
  <si>
    <t>new phone</t>
  </si>
  <si>
    <t>7722 GOUGH ST</t>
  </si>
  <si>
    <t>BALTIMORE</t>
  </si>
  <si>
    <t>MD</t>
  </si>
  <si>
    <t>410-282-0601</t>
  </si>
  <si>
    <t>26522 WESTWOOD DR</t>
  </si>
  <si>
    <t>SPRING</t>
  </si>
  <si>
    <t>TX</t>
  </si>
  <si>
    <t>281-467-1261</t>
  </si>
  <si>
    <t>104 HOLLEY LN</t>
  </si>
  <si>
    <t>PACOLET</t>
  </si>
  <si>
    <t>SC</t>
  </si>
  <si>
    <t>864-431-5494</t>
  </si>
  <si>
    <t>4322 TERRY ST</t>
  </si>
  <si>
    <t>SANTA FE</t>
  </si>
  <si>
    <t>409-925-7562</t>
  </si>
  <si>
    <t>1415 W 10TH ST</t>
  </si>
  <si>
    <t>JUNCTION CITY</t>
  </si>
  <si>
    <t>KS</t>
  </si>
  <si>
    <t>785-238-4957</t>
  </si>
  <si>
    <t>po box 273</t>
  </si>
  <si>
    <t>ARLEY</t>
  </si>
  <si>
    <t>AL</t>
  </si>
  <si>
    <t>205-823-4420</t>
  </si>
  <si>
    <t>53 CHURCH ST APT B</t>
  </si>
  <si>
    <t>LYONS</t>
  </si>
  <si>
    <t>NY</t>
  </si>
  <si>
    <t>315-946-9418</t>
  </si>
  <si>
    <t>201 RED HAVEN DR</t>
  </si>
  <si>
    <t>NORTH WALES</t>
  </si>
  <si>
    <t>PA</t>
  </si>
  <si>
    <t>215-699-6880</t>
  </si>
  <si>
    <t>681 GREEN EARTH DR APT I</t>
  </si>
  <si>
    <t>FENTON</t>
  </si>
  <si>
    <t>MO</t>
  </si>
  <si>
    <t>314-707-2126</t>
  </si>
  <si>
    <t>3531 EVERGREEN DR APT 1</t>
  </si>
  <si>
    <t>PLOVER</t>
  </si>
  <si>
    <t>WI</t>
  </si>
  <si>
    <t>715-343-2488</t>
  </si>
  <si>
    <t>530 NORRIS DR</t>
  </si>
  <si>
    <t>ANDERSON</t>
  </si>
  <si>
    <t>IN</t>
  </si>
  <si>
    <t>765-649-0401</t>
  </si>
  <si>
    <t>106 FRANKLIN ST</t>
  </si>
  <si>
    <t>MILFORD</t>
  </si>
  <si>
    <t>DE</t>
  </si>
  <si>
    <t>302-670-0908</t>
  </si>
  <si>
    <t>5590 RIVER ST APT C207</t>
  </si>
  <si>
    <t>LOWVILLE</t>
  </si>
  <si>
    <t>315-376-0398</t>
  </si>
  <si>
    <t>3455 MILL RUN DR</t>
  </si>
  <si>
    <t>HILLIARD</t>
  </si>
  <si>
    <t>OH</t>
  </si>
  <si>
    <t>614-677-1412</t>
  </si>
  <si>
    <t>642 CROCKER ST # 203</t>
  </si>
  <si>
    <t>LOS ANGELES</t>
  </si>
  <si>
    <t>213-489-7442</t>
  </si>
  <si>
    <t>1022 E 5TH ST</t>
  </si>
  <si>
    <t>CHERRYVALE</t>
  </si>
  <si>
    <t>620-330-3460</t>
  </si>
  <si>
    <t>759 TIVOLI CIR APT 202</t>
  </si>
  <si>
    <t>DEERFIELD BEACH</t>
  </si>
  <si>
    <t>FL</t>
  </si>
  <si>
    <t>954-609-6915</t>
  </si>
  <si>
    <t>738 N COLUMBIA PL</t>
  </si>
  <si>
    <t>TULSA</t>
  </si>
  <si>
    <t>OK</t>
  </si>
  <si>
    <t>918-592-1519</t>
  </si>
  <si>
    <t>714 MARVIN BLVD APT 104</t>
  </si>
  <si>
    <t>FREMONT</t>
  </si>
  <si>
    <t>419-355-8477</t>
  </si>
  <si>
    <t>41 KUCHLE DR</t>
  </si>
  <si>
    <t>WALTON</t>
  </si>
  <si>
    <t>KY</t>
  </si>
  <si>
    <t>859-485-3044</t>
  </si>
  <si>
    <t>1224 KITTERY ST</t>
  </si>
  <si>
    <t>CASTLE ROCK</t>
  </si>
  <si>
    <t>CO</t>
  </si>
  <si>
    <t>303-356-8128</t>
  </si>
  <si>
    <t>7724 WHITSETT AVE</t>
  </si>
  <si>
    <t>NORTH HOLLYWOOD</t>
  </si>
  <si>
    <t>818-625-9270</t>
  </si>
  <si>
    <t>1950 NEW HOME RD</t>
  </si>
  <si>
    <t>TRENTON</t>
  </si>
  <si>
    <t>GA</t>
  </si>
  <si>
    <t>706-657-3063</t>
  </si>
  <si>
    <t>124 RADIATOR RD</t>
  </si>
  <si>
    <t>INDIAN TRAIL</t>
  </si>
  <si>
    <t>NC</t>
  </si>
  <si>
    <t>704-821-4637</t>
  </si>
  <si>
    <t>311 S WACKER DR STE 2250</t>
  </si>
  <si>
    <t>CHICAGO</t>
  </si>
  <si>
    <t>IL</t>
  </si>
  <si>
    <t>312-427-5009</t>
  </si>
  <si>
    <t>117 S 100 E</t>
  </si>
  <si>
    <t>BRIGHAM CITY</t>
  </si>
  <si>
    <t>UT</t>
  </si>
  <si>
    <t>435-723-2929</t>
  </si>
  <si>
    <t>830 LARKIN ST</t>
  </si>
  <si>
    <t>SALINAS</t>
  </si>
  <si>
    <t>831-758-2538</t>
  </si>
  <si>
    <t>204 ASH CT</t>
  </si>
  <si>
    <t>LAWRENCEBURG</t>
  </si>
  <si>
    <t>502-320-6416</t>
  </si>
  <si>
    <t>6510 FOUR WINDS DR APT D</t>
  </si>
  <si>
    <t>CHARLOTTE</t>
  </si>
  <si>
    <t>704-537-2344</t>
  </si>
  <si>
    <t>713 PREAKNESS DR</t>
  </si>
  <si>
    <t>ALPHARETTA</t>
  </si>
  <si>
    <t>678-437-0745</t>
  </si>
  <si>
    <t>8046 HAVEN VIEW DR</t>
  </si>
  <si>
    <t>RIVERSIDE</t>
  </si>
  <si>
    <t>909-685-7306</t>
  </si>
  <si>
    <t>103 HUGHES ST APT 1C</t>
  </si>
  <si>
    <t>DICKSON</t>
  </si>
  <si>
    <t>TN</t>
  </si>
  <si>
    <t>615-441-1058</t>
  </si>
  <si>
    <t>103 CONCORD CIR</t>
  </si>
  <si>
    <t>INDEPENDENCE</t>
  </si>
  <si>
    <t>(816) 257-5808</t>
  </si>
  <si>
    <t>3546 S CLOVER WAY</t>
  </si>
  <si>
    <t>ONTARIO</t>
  </si>
  <si>
    <t>909-522-8934</t>
  </si>
  <si>
    <t>9481 HIGHLAND OAK DR APT 1211</t>
  </si>
  <si>
    <t>TAMPA</t>
  </si>
  <si>
    <t>813-732-2075</t>
  </si>
  <si>
    <t>6300 S HEADLEY RD APT 11101</t>
  </si>
  <si>
    <t>TUCSON</t>
  </si>
  <si>
    <t>AZ</t>
  </si>
  <si>
    <t>520-808-7886</t>
  </si>
  <si>
    <t>3788 SPARKLE LN</t>
  </si>
  <si>
    <t>LENOIR</t>
  </si>
  <si>
    <t>828-757-0625</t>
  </si>
  <si>
    <t>3352 S CANADIAN WAY</t>
  </si>
  <si>
    <t>HOMOSASSA</t>
  </si>
  <si>
    <t>352-621-5323</t>
  </si>
  <si>
    <t>21641 CANADA RD APT 19L</t>
  </si>
  <si>
    <t>LAKE FOREST</t>
  </si>
  <si>
    <t>949-215-6897</t>
  </si>
  <si>
    <t>814 MILLER ST</t>
  </si>
  <si>
    <t>SAGINAW</t>
  </si>
  <si>
    <t>MI</t>
  </si>
  <si>
    <t>989-921-0522</t>
  </si>
  <si>
    <t>128 STONE WAY</t>
  </si>
  <si>
    <t>WOODLAND</t>
  </si>
  <si>
    <t>530-406-8946</t>
  </si>
  <si>
    <t>289 CUMBERLAND AVE APT 4</t>
  </si>
  <si>
    <t>PORTLAND</t>
  </si>
  <si>
    <t>ME</t>
  </si>
  <si>
    <t>207-899-2300</t>
  </si>
  <si>
    <t>436 COMMANCHEE ST</t>
  </si>
  <si>
    <t>HARTSVILLE</t>
  </si>
  <si>
    <t>843-383-2674</t>
  </si>
  <si>
    <t>213 DOUGLAS ST</t>
  </si>
  <si>
    <t>PALESTINE</t>
  </si>
  <si>
    <t>903-731-4162</t>
  </si>
  <si>
    <t>2303 ROLLINGWOOD DR</t>
  </si>
  <si>
    <t>SALEM</t>
  </si>
  <si>
    <t>VA</t>
  </si>
  <si>
    <t>540-389-6015</t>
  </si>
  <si>
    <t>2485 FRIESIAN RD</t>
  </si>
  <si>
    <t>YORK</t>
  </si>
  <si>
    <t>717-515-8689</t>
  </si>
  <si>
    <t>full address</t>
  </si>
  <si>
    <t>6649 N Blue Gum St New Orleans LA 70116</t>
  </si>
  <si>
    <t>4 B Blue Ridge Blvd Brighton MI 48116</t>
  </si>
  <si>
    <t>8 W Cerritos Ave #54 Bridgeport NJ 8014</t>
  </si>
  <si>
    <t>639 Main St Anchorage AK 99501</t>
  </si>
  <si>
    <t>34 Center St Hamilton OH 45011</t>
  </si>
  <si>
    <t>3 Mcauley Dr Ashland OH 44805</t>
  </si>
  <si>
    <t>7 Eads St Chicago IL 60632</t>
  </si>
  <si>
    <t>7 W Jackson Blvd San Jose CA 95111</t>
  </si>
  <si>
    <t>5 Boston Ave #88 Sioux Falls SD 57105</t>
  </si>
  <si>
    <t>228 Runamuck Pl #2808 Baltimore MD 21224</t>
  </si>
  <si>
    <t>2371 Jerrold Ave Kulpsville PA 19443</t>
  </si>
  <si>
    <t>37275 St  Rt 17m M Middle Island NY 11953</t>
  </si>
  <si>
    <t>25 E 75th St #69 Los Angeles CA 90034</t>
  </si>
  <si>
    <t>98 Connecticut Ave Nw Chagrin Falls OH 44023</t>
  </si>
  <si>
    <t>56 E Morehead St Laredo TX 78045</t>
  </si>
  <si>
    <t>73 State Road 434 E Phoenix AZ 85013</t>
  </si>
  <si>
    <t>69734 E Carrillo St Mc Minnville TN 37110</t>
  </si>
  <si>
    <t>322 New Horizon Blvd Milwaukee WI 53207</t>
  </si>
  <si>
    <t>1 State Route 27 Taylor MI 48180</t>
  </si>
  <si>
    <t>394 Manchester Blvd Rockford IL 61109</t>
  </si>
  <si>
    <t>6 S 33rd St Aston PA 19014</t>
  </si>
  <si>
    <t>6 Greenleaf Ave San Jose CA 95111</t>
  </si>
  <si>
    <t>618 W Yakima Ave Irving TX 75062</t>
  </si>
  <si>
    <t>74 S Westgate St Albany NY 12204</t>
  </si>
  <si>
    <t>3273 State St Middlesex NJ 8846</t>
  </si>
  <si>
    <t>1 Central Ave Stevens Point WI 54481</t>
  </si>
  <si>
    <t>86 Nw 66th St #8673 Shawnee KS 66218</t>
  </si>
  <si>
    <t>2 Cedar Ave #84 Easton MD 21601</t>
  </si>
  <si>
    <t>90991 Thorburn Ave New York NY 10011</t>
  </si>
  <si>
    <t>386 9th Ave N Conroe TX 77301</t>
  </si>
  <si>
    <t>74874 Atlantic Ave Columbus OH 43215</t>
  </si>
  <si>
    <t>366 South Dr Las Cruces NM 88011</t>
  </si>
  <si>
    <t>45 E Liberty St Ridgefield Park NJ 7660</t>
  </si>
  <si>
    <t>4 Ralph Ct Dunellen NJ 8812</t>
  </si>
  <si>
    <t>2742 Distribution Way New York NY 10025</t>
  </si>
  <si>
    <t>426 Wolf St Metairie LA 70002</t>
  </si>
  <si>
    <t>128 Bransten Rd New York NY 10011</t>
  </si>
  <si>
    <t>17 Morena Blvd Camarillo CA 93012</t>
  </si>
  <si>
    <t>775 W 17th St San Antonio TX 78204</t>
  </si>
  <si>
    <t>6980 Dorsett Rd Abilene KS 67410</t>
  </si>
  <si>
    <t>2881 Lewis Rd Prineville OR 97754</t>
  </si>
  <si>
    <t>7219 Woodfield Rd Overland Park KS 66204</t>
  </si>
  <si>
    <t>1048 Main St Fairbanks AK 99708</t>
  </si>
  <si>
    <t>678 3rd Ave Miami FL 33196</t>
  </si>
  <si>
    <t>20 S Babcock St Fairbanks AK 99712</t>
  </si>
  <si>
    <t>2 Lighthouse Ave Hopkins MN 55343</t>
  </si>
  <si>
    <t>38938 Park Blvd Boston MA 2128</t>
  </si>
  <si>
    <t>5 Tomahawk Dr Los Angeles CA 90006</t>
  </si>
  <si>
    <t>762 S Main St Madison WI 53711</t>
  </si>
  <si>
    <t>209 Decker Dr Philadelphia PA 19132</t>
  </si>
  <si>
    <t>4486 W O St #1 New York NY 10003</t>
  </si>
  <si>
    <t>39 S 7th St Tullahoma TN 37388</t>
  </si>
  <si>
    <t>98839 Hawthorne Blvd #6101 Columbia SC 29201</t>
  </si>
  <si>
    <t>71 San Mateo Ave Wayne PA 19087</t>
  </si>
  <si>
    <t>76 Brooks St #9 Flemington NJ 8822</t>
  </si>
  <si>
    <t>4545 Courthouse Rd Westbury NY 11590</t>
  </si>
  <si>
    <t>14288 Foster Ave #4121 Jenkintown PA 19046</t>
  </si>
  <si>
    <t>4 Otis St Van Nuys CA 91405</t>
  </si>
  <si>
    <t>65895 S 16th St Providence RI 2909</t>
  </si>
  <si>
    <t>14302 Pennsylvania Ave Huntingdon Valley PA 19006</t>
  </si>
  <si>
    <t>201 Hawk Ct Providence RI 2904</t>
  </si>
  <si>
    <t>53075 Sw 152nd Ter #615 Monroe Township NJ 8831</t>
  </si>
  <si>
    <t>59 N Groesbeck Hwy Austin TX 78731</t>
  </si>
  <si>
    <t>2664 Lewis Rd Littleton CO 80126</t>
  </si>
  <si>
    <t>59 Shady Ln #53 Milwaukee WI 53214</t>
  </si>
  <si>
    <t>3305 Nabell Ave #679 New York NY 10009</t>
  </si>
  <si>
    <t>18 Fountain St Anchorage AK 99515</t>
  </si>
  <si>
    <t>7 W 32nd St Erie PA 16502</t>
  </si>
  <si>
    <t>2853 S Central Expy Glen Burnie MD 21061</t>
  </si>
  <si>
    <t>74 W College St Boise ID 83707</t>
  </si>
  <si>
    <t>701 S Harrison Rd San Francisco CA 94104</t>
  </si>
  <si>
    <t>1088 Pinehurst St Chapel Hill NC 27514</t>
  </si>
  <si>
    <t>30 W 80th St #1995 San Carlos CA 94070</t>
  </si>
  <si>
    <t>20932 Hedley St Concord CA 94520</t>
  </si>
  <si>
    <t>2737 Pistorio Rd #9230 London OH 43140</t>
  </si>
  <si>
    <t>74989 Brandon St Wellsville NY 14895</t>
  </si>
  <si>
    <t>6 Kains Ave Baltimore MD 21215</t>
  </si>
  <si>
    <t>47565 W Grand Ave Newark NJ 7105</t>
  </si>
  <si>
    <t>4284 Dorigo Ln Chicago IL 60647</t>
  </si>
  <si>
    <t>6794 Lake Dr E Newark NJ 7104</t>
  </si>
  <si>
    <t>31 Douglas Blvd #950 Clovis NM 88101</t>
  </si>
  <si>
    <t>44 W 4th St Staten Island NY 10309</t>
  </si>
  <si>
    <t>11279 Loytan St Jacksonville FL 32254</t>
  </si>
  <si>
    <t>69 Marquette Ave Hayward CA 94545</t>
  </si>
  <si>
    <t>70 W Main St Beachwood OH 44122</t>
  </si>
  <si>
    <t>461 Prospect Pl #316 Euless TX 76040</t>
  </si>
  <si>
    <t>47154 Whipple Ave Nw Gardena CA 90247</t>
  </si>
  <si>
    <t>37 Alabama Ave Evanston IL 60201</t>
  </si>
  <si>
    <t>3777 E Richmond St #900 Akron OH 44302</t>
  </si>
  <si>
    <t>3 Fort Worth Ave Philadelphia PA 19106</t>
  </si>
  <si>
    <t>4800 Black Horse Pike Burlingame CA 94010</t>
  </si>
  <si>
    <t>83649 W Belmont Ave San Gabriel CA 91776</t>
  </si>
  <si>
    <t>840 15th Ave Waco TX 76708</t>
  </si>
  <si>
    <t>1747 Calle Amanecer #2 Anchorage AK 99501</t>
  </si>
  <si>
    <t>99385 Charity St #840 San Jose CA 95110</t>
  </si>
  <si>
    <t>68556 Central Hwy San Leandro CA 94577</t>
  </si>
  <si>
    <t>55 Riverside Ave Indianapolis IN 46202</t>
  </si>
  <si>
    <t>7140 University Ave Rock Springs WY 82901</t>
  </si>
  <si>
    <t>64 5th Ave #1153 Mc Lean VA 22102</t>
  </si>
  <si>
    <t>3 Secor Rd New Orleans LA 70112</t>
  </si>
  <si>
    <t>4 Webbs Chapel Rd Boulder CO 80303</t>
  </si>
  <si>
    <t>524 Louisiana Ave Nw San Leandro CA 94577</t>
  </si>
  <si>
    <t>185 Blackstone Bldge Honolulu HI 96817</t>
  </si>
  <si>
    <t>170 Wyoming Ave Burnsville MN 55337</t>
  </si>
  <si>
    <t>4 10th St W High Point NC 27263</t>
  </si>
  <si>
    <t>7 W Pinhook Rd Lynbrook NY 11563</t>
  </si>
  <si>
    <t>1 Commerce Way Portland OR 97224</t>
  </si>
  <si>
    <t>64 Lakeview Ave Beloit WI 53511</t>
  </si>
  <si>
    <t>3 Aspen St Worcester MA 1602</t>
  </si>
  <si>
    <t>32860 Sierra Rd Miami FL 33133</t>
  </si>
  <si>
    <t>555 Main St Erie PA 16502</t>
  </si>
  <si>
    <t>2 Se 3rd Ave Mesquite TX 75149</t>
  </si>
  <si>
    <t>2239 Shawnee Mission Pky Tullahoma TN 37388</t>
  </si>
  <si>
    <t>2726 Charcot Ave Paterson NJ 7501</t>
  </si>
  <si>
    <t>5161 Dorsett Rd Homestead FL 33030</t>
  </si>
  <si>
    <t>55892 Jacksonville Rd Owings Mills MD 21117</t>
  </si>
  <si>
    <t>5 N Cleveland Massillon Rd Thousand Oaks CA 91362</t>
  </si>
  <si>
    <t>7 Benton Dr Honolulu HI 96819</t>
  </si>
  <si>
    <t>9390 S Howell Ave Albany GA 31701</t>
  </si>
  <si>
    <t>8 County Center Dr #647 Boston MA 2210</t>
  </si>
  <si>
    <t>4646 Kaahumanu St Hackensack NJ 7601</t>
  </si>
  <si>
    <t>2 Monroe St San Mateo CA 94403</t>
  </si>
  <si>
    <t>52777 Leaders Heights Rd Ontario CA 91761</t>
  </si>
  <si>
    <t>72868 Blackington Ave Oakland CA 94606</t>
  </si>
  <si>
    <t>9 Norristown Rd Troy NY 12180</t>
  </si>
  <si>
    <t>83 County Road 437 #8581 Clarks Summit PA 18411</t>
  </si>
  <si>
    <t>1 N Harlem Ave #9 Orange NJ 7050</t>
  </si>
  <si>
    <t>90131 J St Pittstown NJ 8867</t>
  </si>
  <si>
    <t>8597 W National Ave Cocoa FL 32922</t>
  </si>
  <si>
    <t>6 Gilson St Bronx NY 10468</t>
  </si>
  <si>
    <t>65 W Maple Ave Pearl City HI 96782</t>
  </si>
  <si>
    <t>866 34th Ave Denver CO 80231</t>
  </si>
  <si>
    <t>798 Lund Farm Way Rockaway NJ 7866</t>
  </si>
  <si>
    <t>9387 Charcot Ave Absecon NJ 8201</t>
  </si>
  <si>
    <t>30553 Washington Rd Plainfield NJ 7062</t>
  </si>
  <si>
    <t>481 W Lemon St Middleboro MA 2346</t>
  </si>
  <si>
    <t>4 Warehouse Point Rd #7 Chicago IL 60638</t>
  </si>
  <si>
    <t>4940 Pulaski Park Dr Portland OR 97202</t>
  </si>
  <si>
    <t>627 Walford Ave Dallas TX 75227</t>
  </si>
  <si>
    <t>137 Pioneer Way Chicago IL 60604</t>
  </si>
  <si>
    <t>61 13 Stoneridge #835 Findlay OH 45840</t>
  </si>
  <si>
    <t>2409 Alabama Rd Riverside CA 92501</t>
  </si>
  <si>
    <t>8927 Vandever Ave Waco TX 76707</t>
  </si>
  <si>
    <t>134 Lewis Rd Nashville TN 37211</t>
  </si>
  <si>
    <t>9 N College Ave #3 Milwaukee WI 53216</t>
  </si>
  <si>
    <t>60480 Old Us Highway 51 Preston MD 21655</t>
  </si>
  <si>
    <t>4 Bloomfield Ave Irving TX 75061</t>
  </si>
  <si>
    <t>429 Tiger Ln Beverly Hills CA 90212</t>
  </si>
  <si>
    <t>54169 N Main St Massapequa NY 11758</t>
  </si>
  <si>
    <t>92 Main St Atlantic City NJ 8401</t>
  </si>
  <si>
    <t>72 Mannix Dr Cincinnati OH 45203</t>
  </si>
  <si>
    <t>12270 Caton Center Dr Eugene OR 97401</t>
  </si>
  <si>
    <t>749 W 18th St #45 Smithfield NC 27577</t>
  </si>
  <si>
    <t>8 Industry Ln New York NY 10002</t>
  </si>
  <si>
    <t>1 Huntwood Ave Phoenix AZ 85017</t>
  </si>
  <si>
    <t>55262 N French Rd Indianapolis IN 46240</t>
  </si>
  <si>
    <t>422 E 21st St Syracuse NY 13214</t>
  </si>
  <si>
    <t>501 N 19th Ave Cherry Hill NJ 8002</t>
  </si>
  <si>
    <t>455 N Main Ave Garden City NY 11530</t>
  </si>
  <si>
    <t>1844 Southern Blvd Little Rock AR 72202</t>
  </si>
  <si>
    <t>2023 Greg St Saint Paul MN 55101</t>
  </si>
  <si>
    <t>63381 Jenks Ave Philadelphia PA 19134</t>
  </si>
  <si>
    <t>6651 Municipal Rd Houma LA 70360</t>
  </si>
  <si>
    <t>81 Norris Ave #525 Ronkonkoma NY 11779</t>
  </si>
  <si>
    <t>6916 W Main St Sacramento CA 95827</t>
  </si>
  <si>
    <t>9635 S Main St Boise ID 83704</t>
  </si>
  <si>
    <t>17 Us Highway 111 Round Rock TX 78664</t>
  </si>
  <si>
    <t>992 Civic Center Dr Philadelphia PA 19123</t>
  </si>
  <si>
    <t>303 N Radcliffe St Hilo HI 96720</t>
  </si>
  <si>
    <t>73 Saint Ann St #86 Reno NV 89502</t>
  </si>
  <si>
    <t>44 58th St Wheeling IL 60090</t>
  </si>
  <si>
    <t>9745 W Main St Randolph NJ 7869</t>
  </si>
  <si>
    <t>84 Bloomfield Ave Spartanburg SC 29301</t>
  </si>
  <si>
    <t>287 Youngstown Warren Rd Hampstead MD 21074</t>
  </si>
  <si>
    <t>6 Van Buren St Mount Vernon NY 10553</t>
  </si>
  <si>
    <t>229 N Forty Driv New York NY 10011</t>
  </si>
  <si>
    <t>2887 Knowlton St #5435 Berkeley CA 94710</t>
  </si>
  <si>
    <t>523 Marquette Ave Concord MA 1742</t>
  </si>
  <si>
    <t>3717 Hamann Industrial Pky San Francisco CA 94104</t>
  </si>
  <si>
    <t>3 State Route 35 S Paramus NJ 7652</t>
  </si>
  <si>
    <t>82 N Highway 67 Oakley CA 94561</t>
  </si>
  <si>
    <t>9 Murfreesboro Rd Chicago IL 60623</t>
  </si>
  <si>
    <t>6 S Broadway St Cedar Grove NJ 7009</t>
  </si>
  <si>
    <t>6 Harry L Dr #6327 Perrysburg OH 43551</t>
  </si>
  <si>
    <t>47939 Porter Ave Gardena CA 90248</t>
  </si>
  <si>
    <t>9 Wales Rd Ne #914 Homosassa FL 34448</t>
  </si>
  <si>
    <t>195 13n N Santa Clara CA 95054</t>
  </si>
  <si>
    <t>99 Tank Farm Rd Hazleton PA 18201</t>
  </si>
  <si>
    <t>4671 Alemany Blvd Jersey City NJ 7304</t>
  </si>
  <si>
    <t>98 University Dr San Ramon CA 94583</t>
  </si>
  <si>
    <t>50 E Wacker Dr Bridgewater NJ 8807</t>
  </si>
  <si>
    <t>70 Euclid Ave #722 Bohemia NY 11716</t>
  </si>
  <si>
    <t>326 E Main St #6496 Thousand Oaks CA 91362</t>
  </si>
  <si>
    <t>406 Main St Somerville NJ 8876</t>
  </si>
  <si>
    <t>3 Elmwood Dr Beaverton OR 97005</t>
  </si>
  <si>
    <t>9 Church St Salem OR 97302</t>
  </si>
  <si>
    <t>9939 N 14th St Riverton NJ 8077</t>
  </si>
  <si>
    <t>5384 Southwyck Blvd Douglasville GA 30135</t>
  </si>
  <si>
    <t>97 Airport Loop Dr Jacksonville FL 32216</t>
  </si>
  <si>
    <t>37855 Nolan Rd Bangor ME 4401</t>
  </si>
  <si>
    <t>4252 N Washington Ave #9 Kennedale TX 76060</t>
  </si>
  <si>
    <t>42754 S Ash Ave Buffalo NY 14228</t>
  </si>
  <si>
    <t>703 Beville Rd Opa Locka FL 33054</t>
  </si>
  <si>
    <t>5 Harrison Rd New York NY 10038</t>
  </si>
  <si>
    <t>73 Southern Blvd Philadelphia PA 19103</t>
  </si>
  <si>
    <t>189 Village Park Rd Crestview FL 32536</t>
  </si>
  <si>
    <t>6 Middlegate Rd #106 San Francisco CA 94107</t>
  </si>
  <si>
    <t>1128 Delaware St San Jose CA 95132</t>
  </si>
  <si>
    <t>577 Parade St South San Francisco CA 94080</t>
  </si>
  <si>
    <t>70 Mechanic St Northridge CA 91325</t>
  </si>
  <si>
    <t>4379 Highway 116 Philadelphia PA 19103</t>
  </si>
  <si>
    <t>55 Hawthorne Blvd Lafayette LA 70506</t>
  </si>
  <si>
    <t>7116 Western Ave Dearborn MI 48126</t>
  </si>
  <si>
    <t>2026 N Plankinton Ave #3 Austin TX 78754</t>
  </si>
  <si>
    <t>99586 Main St Dallas TX 75207</t>
  </si>
  <si>
    <t>8739 Hudson St Vashon WA 98070</t>
  </si>
  <si>
    <t>383 Gunderman Rd #197 Coatesville PA 19320</t>
  </si>
  <si>
    <t>4441 Point Term Mkt Philadelphia PA 19143</t>
  </si>
  <si>
    <t>2972 Lafayette Ave Gardena CA 90248</t>
  </si>
  <si>
    <t>2140 Diamond Blvd Rohnert Park CA 94928</t>
  </si>
  <si>
    <t>93 Redmond Rd #492 Orlando FL 32803</t>
  </si>
  <si>
    <t>3989 Portage Tr Escondido CA 92025</t>
  </si>
  <si>
    <t>1 Midway Rd Westborough MA 1581</t>
  </si>
  <si>
    <t>77132 Coon Rapids Blvd Nw Conroe TX 77301</t>
  </si>
  <si>
    <t>755 Harbor Way Milwaukee WI 53226</t>
  </si>
  <si>
    <t>87 Sierra Rd El Monte CA 91731</t>
  </si>
  <si>
    <t>7667 S Hulen St #42 Yonkers NY 10701</t>
  </si>
  <si>
    <t>75684 S Withlapopka Dr #32 Dallas TX 75227</t>
  </si>
  <si>
    <t>5 Elmwood Park Blvd Biloxi MS 39530</t>
  </si>
  <si>
    <t>23 Palo Alto Sq Miami FL 33134</t>
  </si>
  <si>
    <t>38062 E Main St New York NY 10048</t>
  </si>
  <si>
    <t>3958 S Dupont Hwy #7 Ramsey NJ 7446</t>
  </si>
  <si>
    <t>560 Civic Center Dr Ann Arbor MI 48103</t>
  </si>
  <si>
    <t>3270 Dequindre Rd Deer Park NY 11729</t>
  </si>
  <si>
    <t>1 Garfield Ave #7 Canton OH 44707</t>
  </si>
  <si>
    <t>9122 Carpenter Ave New Haven CT 6511</t>
  </si>
  <si>
    <t>48 Lenox St Fairfax VA 22030</t>
  </si>
  <si>
    <t>5 Little River Tpke Wilmington MA 1887</t>
  </si>
  <si>
    <t>3 N Groesbeck Hwy Toledo OH 43613</t>
  </si>
  <si>
    <t>37 N Elm St #916 Tacoma WA 98409</t>
  </si>
  <si>
    <t>433 Westminster Blvd #590 Roseville CA 95661</t>
  </si>
  <si>
    <t>66697 Park Pl #3224 Riverton WY 82501</t>
  </si>
  <si>
    <t>96263 Greenwood Pl Warren ME 4864</t>
  </si>
  <si>
    <t>8 Mcarthur Ln Richboro PA 18954</t>
  </si>
  <si>
    <t>8 Fair Lawn Ave Tampa FL 33614</t>
  </si>
  <si>
    <t>9 N 14th St El Cajon CA 92020</t>
  </si>
  <si>
    <t>9 Vanowen St College Station TX 77840</t>
  </si>
  <si>
    <t>18 Waterloo Geneva Rd Highland Park IL 60035</t>
  </si>
  <si>
    <t>506 S Hacienda Dr Atlantic City NJ 8401</t>
  </si>
  <si>
    <t>3732 Sherman Ave Bridgewater NJ 8807</t>
  </si>
  <si>
    <t>25657 Live Oak St Brooklyn NY 11226</t>
  </si>
  <si>
    <t>4923 Carey Ave Saint Louis MO 63104</t>
  </si>
  <si>
    <t>3196 S Rider Trl Stockton CA 95207</t>
  </si>
  <si>
    <t>3 Railway Ave #75 Little Falls NJ 7424</t>
  </si>
  <si>
    <t>87393 E Highland Rd Indianapolis IN 46220</t>
  </si>
  <si>
    <t>67 E Chestnut Hill Rd Seattle WA 98133</t>
  </si>
  <si>
    <t>33 Lewis Rd #46 Burlington NC 27215</t>
  </si>
  <si>
    <t>8100 Jacksonville Rd #7 Hays KS 67601</t>
  </si>
  <si>
    <t>7 W Wabansia Ave #227 Orlando FL 32822</t>
  </si>
  <si>
    <t>25 Minters Chapel Rd #9 Minneapolis MN 55401</t>
  </si>
  <si>
    <t>6882 Torresdale Ave Columbia SC 29201</t>
  </si>
  <si>
    <t>985 E 6th Ave Santa Rosa CA 95407</t>
  </si>
  <si>
    <t>7 West Ave #1 Palatine IL 60067</t>
  </si>
  <si>
    <t>26659 N 13th St Costa Mesa CA 92626</t>
  </si>
  <si>
    <t>669 Packerland Dr #1438 Denver CO 80212</t>
  </si>
  <si>
    <t>759 Eldora St New Haven CT 6515</t>
  </si>
  <si>
    <t>5 S Colorado Blvd #449 Bothell WA 98021</t>
  </si>
  <si>
    <t>944 Gaither Dr Strongsville OH 44136</t>
  </si>
  <si>
    <t>66552 Malone Rd Plaistow NH 3865</t>
  </si>
  <si>
    <t>77 Massillon Rd #822 Satellite Beach FL 32937</t>
  </si>
  <si>
    <t>25346 New Rd New York NY 10016</t>
  </si>
  <si>
    <t>60 Fillmore Ave Huntington Beach CA 92647</t>
  </si>
  <si>
    <t>57 Haven Ave #90 Southfield MI 48075</t>
  </si>
  <si>
    <t>6538 E Pomona St #60 Indianapolis IN 46222</t>
  </si>
  <si>
    <t>6535 Joyce St Wichita Falls TX 76301</t>
  </si>
  <si>
    <t>78112 Morris Ave North Haven CT 6473</t>
  </si>
  <si>
    <t>96950 Hidden Ln Aberdeen MD 21001</t>
  </si>
  <si>
    <t>3718 S Main St New Orleans LA 70130</t>
  </si>
  <si>
    <t>9677 Commerce Dr Richmond VA 23219</t>
  </si>
  <si>
    <t>5 Green Pond Rd #4 Southampton PA 18966</t>
  </si>
  <si>
    <t>636 Commerce Dr #42 Shakopee MN 55379</t>
  </si>
  <si>
    <t>42744 Hamann Industrial Pky #82 Miami FL 33136</t>
  </si>
  <si>
    <t>1950 5th Ave Milwaukee WI 53209</t>
  </si>
  <si>
    <t>61304 N French Rd Somerset NJ 8873</t>
  </si>
  <si>
    <t>87 Imperial Ct #79 Fargo ND 58102</t>
  </si>
  <si>
    <t>94 W Dodge Rd Carson City NV 89701</t>
  </si>
  <si>
    <t>4 58th St #3519 Scottsdale AZ 85254</t>
  </si>
  <si>
    <t>5221 Bear Valley Rd Nashville TN 37211</t>
  </si>
  <si>
    <t>9648 S Main Salisbury MD 21801</t>
  </si>
  <si>
    <t>7 S San Marcos Rd New York NY 10004</t>
  </si>
  <si>
    <t>812 S Haven St Amarillo TX 79109</t>
  </si>
  <si>
    <t>3882 W Congress St #799 Los Angeles CA 90016</t>
  </si>
  <si>
    <t>4 E Colonial Dr La Mesa CA 91942</t>
  </si>
  <si>
    <t>45 2nd Ave #9759 Atlanta GA 30328</t>
  </si>
  <si>
    <t>57254 Brickell Ave #372 Worcester MA 1602</t>
  </si>
  <si>
    <t>8977 Connecticut Ave Nw #3 Niles MI 49120</t>
  </si>
  <si>
    <t>9 Waydell St Fairfield NJ 7004</t>
  </si>
  <si>
    <t>43 Huey P Long Ave Lafayette LA 70508</t>
  </si>
  <si>
    <t>7563 Cornwall Rd #4462 Denver PA 17517</t>
  </si>
  <si>
    <t>22 Bridle Ln Valley Park MO 63088</t>
  </si>
  <si>
    <t>70099 E North Ave Arlington TX 76013</t>
  </si>
  <si>
    <t>3211 E Northeast Loop Tampa FL 33619</t>
  </si>
  <si>
    <t>26 Montgomery St Atlanta GA 30328</t>
  </si>
  <si>
    <t>13252 Lighthouse Ave Cathedral City CA 92234</t>
  </si>
  <si>
    <t>206 Main St #2804 Lansing MI 48933</t>
  </si>
  <si>
    <t>96541 W Central Blvd Phoenix AZ 85034</t>
  </si>
  <si>
    <t>34 Saint George Ave #2 Bangor ME 4401</t>
  </si>
  <si>
    <t>47857 Coney Island Ave Clinton MD 20735</t>
  </si>
  <si>
    <t>8573 Lincoln Blvd York PA 17404</t>
  </si>
  <si>
    <t>596 Santa Maria Ave #7913 Mesquite TX 75150</t>
  </si>
  <si>
    <t>3829 Ventura Blvd Butte MT 59701</t>
  </si>
  <si>
    <t>13 S Hacienda Dr Livingston NJ 7039</t>
  </si>
  <si>
    <t>40 9th Ave Sw #91 Waterford MI 48329</t>
  </si>
  <si>
    <t>2845 Boulder Crescent St Cleveland OH 44103</t>
  </si>
  <si>
    <t>33 State St Abilene TX 79601</t>
  </si>
  <si>
    <t>2 S 15th St Fort Worth TX 76107</t>
  </si>
  <si>
    <t>4 Kohler Memorial Dr Brooklyn NY 11230</t>
  </si>
  <si>
    <t>1 Rancho Del Mar Shopping C Providence RI 2903</t>
  </si>
  <si>
    <t>3943 N Highland Ave Lancaster PA 17601</t>
  </si>
  <si>
    <t>5 Williams St Johnston RI 2919</t>
  </si>
  <si>
    <t>60 Old Dover Rd Hialeah FL 33014</t>
  </si>
  <si>
    <t>8 Sheridan Rd Jersey City NJ 7304</t>
  </si>
  <si>
    <t>85092 Southern Blvd San Antonio TX 78204</t>
  </si>
  <si>
    <t>64 Newman Springs Rd E Brooklyn NY 11219</t>
  </si>
  <si>
    <t>48 Stratford Ave Pomona CA 91768</t>
  </si>
  <si>
    <t>80 Pittsford Victor Rd #9 Cleveland OH 44103</t>
  </si>
  <si>
    <t>87163 N Main Ave New York NY 10013</t>
  </si>
  <si>
    <t>393 Lafayette Ave Richmond VA 23219</t>
  </si>
  <si>
    <t>99 5th Ave #33 Trion GA 30753</t>
  </si>
  <si>
    <t>49 N Mays St Broussard LA 70518</t>
  </si>
  <si>
    <t>993 Washington Ave Nutley NJ 7110</t>
  </si>
  <si>
    <t>88 15th Ave Ne Vestal NY 13850</t>
  </si>
  <si>
    <t>3381 E 40th Ave Passaic NJ 7055</t>
  </si>
  <si>
    <t>201 Ridgewood Rd Moscow ID 83843</t>
  </si>
  <si>
    <t>39 Moccasin Dr San Francisco CA 94104</t>
  </si>
  <si>
    <t>4 Carroll St North Attleboro MA 2760</t>
  </si>
  <si>
    <t>9581 E Arapahoe Rd Rochester MI 48307</t>
  </si>
  <si>
    <t>33 N Michigan Ave Green Bay WI 54301</t>
  </si>
  <si>
    <t>2 S Biscayne Blvd Baltimore MD 21230</t>
  </si>
  <si>
    <t>8 Us Highway 22 Colorado Springs CO 80937</t>
  </si>
  <si>
    <t>7422 Martin Ave #8 Toledo OH 43607</t>
  </si>
  <si>
    <t>94 Chase Rd Hyattsville MD 20785</t>
  </si>
  <si>
    <t>8139 I Hwy 10 #92 New Bedford MA 2745</t>
  </si>
  <si>
    <t>5 Cabot Rd Mc Lean VA 22102</t>
  </si>
  <si>
    <t>3387 Ryan Dr Hanover MD 21076</t>
  </si>
  <si>
    <t>3125 Packer Ave #9851 Austin TX 78753</t>
  </si>
  <si>
    <t>347 Chestnut St Peoria AZ 85381</t>
  </si>
  <si>
    <t>8116 Mount Vernon Ave Bucyrus OH 44820</t>
  </si>
  <si>
    <t>8772 Old County Rd #5410 Kent WA 98032</t>
  </si>
  <si>
    <t>868 State St #38 Cincinnati OH 45251</t>
  </si>
  <si>
    <t>772 W River Dr Bloomington IN 47404</t>
  </si>
  <si>
    <t>73 W Barstow Ave Arlington Heights IL 60004</t>
  </si>
  <si>
    <t>61047 Mayfield Ave Brooklyn NY 11223</t>
  </si>
  <si>
    <t>2139 Santa Rosa Ave Orlando FL 32801</t>
  </si>
  <si>
    <t>598 43rd St Beverly Hills CA 90210</t>
  </si>
  <si>
    <t>70295 Pioneer Ct Brandon FL 33511</t>
  </si>
  <si>
    <t>92899 Kalakaua Ave El Paso TX 79925</t>
  </si>
  <si>
    <t>395 S 6th St #2 El Cajon CA 92020</t>
  </si>
  <si>
    <t>9506 Edgemore Ave Bladensburg MD 20710</t>
  </si>
  <si>
    <t>72119 S Walker Ave #63 Anaheim CA 92801</t>
  </si>
  <si>
    <t>369 Latham St #500 Saint Louis MO 63102</t>
  </si>
  <si>
    <t>3158 Runamuck Pl Round Rock TX 78664</t>
  </si>
  <si>
    <t>9 Plainsboro Rd #598 Greensboro NC 27409</t>
  </si>
  <si>
    <t>8728 S Broad St Coram NY 11727</t>
  </si>
  <si>
    <t>2215 Prosperity Dr Lyndhurst NJ 7071</t>
  </si>
  <si>
    <t>1 S Pine St Memphis TN 38112</t>
  </si>
  <si>
    <t>187 Market St Atlanta GA 30342</t>
  </si>
  <si>
    <t>94290 S Buchanan St Pacifica CA 94044</t>
  </si>
  <si>
    <t>7061 N 2nd St Burnsville MN 55337</t>
  </si>
  <si>
    <t>10759 Main St Scottsdale AZ 85260</t>
  </si>
  <si>
    <t>97 E 3rd St #9 Long Island City NY 11101</t>
  </si>
  <si>
    <t>82 Winsor St #54 Atlanta GA 30340</t>
  </si>
  <si>
    <t>41 Steel Ct Northfield MN 55057</t>
  </si>
  <si>
    <t>49440 Dearborn St Norwalk CT 6854</t>
  </si>
  <si>
    <t>7 S Beverly Dr Fort Wayne IN 46802</t>
  </si>
  <si>
    <t>919 Wall Blvd Meridian MS 39307</t>
  </si>
  <si>
    <t>89 20th St E #779 Sterling Heights MI 48310</t>
  </si>
  <si>
    <t>721 Interstate 45 S Colorado Springs CO 80919</t>
  </si>
  <si>
    <t>3 Lawton St New York NY 10013</t>
  </si>
  <si>
    <t>38 Pleasant Hill Rd Hayward CA 94545</t>
  </si>
  <si>
    <t>45 E Acacia Ct Chicago IL 60624</t>
  </si>
  <si>
    <t>63728 Poway Rd #1 Scranton PA 18509</t>
  </si>
  <si>
    <t>77 222 Dr Oroville CA 95965</t>
  </si>
  <si>
    <t>53 W Carey St Port Jervis NY 12771</t>
  </si>
  <si>
    <t>617 Nw 36th Ave Brook Park OH 44142</t>
  </si>
  <si>
    <t>539 Coldwater Canyon Ave Bloomfield NJ 7003</t>
  </si>
  <si>
    <t>735 Crawford Dr Anchorage AK 99501</t>
  </si>
  <si>
    <t>910 Rahway Ave Philadelphia PA 19102</t>
  </si>
  <si>
    <t>7 Tarrytown Rd Cincinnati OH 45217</t>
  </si>
  <si>
    <t>35433 Blake St #588 Gardena CA 90248</t>
  </si>
  <si>
    <t>29 Cherry St #7073 Des Moines IA 50315</t>
  </si>
  <si>
    <t>810 N La Brea Ave King of Prussia PA 19406</t>
  </si>
  <si>
    <t>987 Main St Raleigh NC 27601</t>
  </si>
  <si>
    <t>36 Enterprise St Se Richland WA 99352</t>
  </si>
  <si>
    <t>8429 Miller Rd Pelham NY 10803</t>
  </si>
  <si>
    <t>5 W 7th St Parkville MD 21234</t>
  </si>
  <si>
    <t>2 Flynn Rd Hicksville NY 11801</t>
  </si>
  <si>
    <t>2094 Ne 36th Ave Worcester MA 1603</t>
  </si>
  <si>
    <t>649 Tulane Ave Tulsa OK 74105</t>
  </si>
  <si>
    <t>2094 Montour Blvd Muskegon MI 49442</t>
  </si>
  <si>
    <t>393 Hammond Dr Lafayette LA 70506</t>
  </si>
  <si>
    <t>8590 Lake Lizzie Dr Bowling Green OH 43402</t>
  </si>
  <si>
    <t>87895 Concord Rd La Mesa CA 91942</t>
  </si>
  <si>
    <t>46314 Route 130 Bridgeport CT 6610</t>
  </si>
  <si>
    <t>4 Cowesett Ave Kearny NJ 7032</t>
  </si>
  <si>
    <t>95 Main Ave #2 Barberton OH 44203</t>
  </si>
  <si>
    <t>28 S 7th St #2824 Englewood NJ 7631</t>
  </si>
  <si>
    <t>79 S Howell Ave Grand Rapids MI 49546</t>
  </si>
  <si>
    <t>36 Lancaster Dr Se Pearl MS 39208</t>
  </si>
  <si>
    <t>2759 Livingston Ave Memphis TN 38118</t>
  </si>
  <si>
    <t>17 Jersey Ave Englewood CO 80110</t>
  </si>
  <si>
    <t>2 W Grand Ave Memphis TN 38112</t>
  </si>
  <si>
    <t>18 Coronado Ave #563 Pasadena CA 91106</t>
  </si>
  <si>
    <t>72 Beechwood Ter Chicago IL 60657</t>
  </si>
  <si>
    <t>92 Broadway Astoria NY 11103</t>
  </si>
  <si>
    <t>39 Franklin Ave Richland WA 99352</t>
  </si>
  <si>
    <t>4 Iwaena St Baltimore MD 21202</t>
  </si>
  <si>
    <t>32820 Corkwood Rd Newark NJ 7104</t>
  </si>
  <si>
    <t>34 Raritan Center Pky Bellflower CA 90706</t>
  </si>
  <si>
    <t>6201 S Nevada Ave Toms River NJ 8755</t>
  </si>
  <si>
    <t>78 Maryland Dr #146 Denville NJ 7834</t>
  </si>
  <si>
    <t>76598 Rd  I 95 #1 Denver CO 80216</t>
  </si>
  <si>
    <t>1610 14th St Nw Newport News VA 23608</t>
  </si>
  <si>
    <t>86350 Roszel Rd Phoenix AZ 85012</t>
  </si>
  <si>
    <t>1644 Clove Rd Miami FL 33155</t>
  </si>
  <si>
    <t>9 W Central Ave Phoenix AZ 85013</t>
  </si>
  <si>
    <t>27846 Lafayette Ave Oak Hill FL 32759</t>
  </si>
  <si>
    <t>10276 Brooks St San Francisco CA 94105</t>
  </si>
  <si>
    <t>1 Century Park E San Diego CA 92110</t>
  </si>
  <si>
    <t>9 State Highway 57 #22 Jersey City NJ 7306</t>
  </si>
  <si>
    <t>4 S Washington Ave San Bernardino CA 92410</t>
  </si>
  <si>
    <t>25 Se 176th Pl Cambridge MA 2138</t>
  </si>
  <si>
    <t>105 Richmond Valley Rd Escondido CA 92025</t>
  </si>
  <si>
    <t>22 Spruce St #595 Gardena CA 90248</t>
  </si>
  <si>
    <t>2 W Beverly Blvd Harrisburg PA 17110</t>
  </si>
  <si>
    <t>72 Southern Blvd Mesa AZ 85204</t>
  </si>
  <si>
    <t>1 Washington St Lake Worth FL 33461</t>
  </si>
  <si>
    <t>90177 N 55th Ave Nashville TN 37211</t>
  </si>
  <si>
    <t>9 Tower Ave Burlington KY 41005</t>
  </si>
  <si>
    <t>278 Bayview Ave Milan MI 48160</t>
  </si>
  <si>
    <t>80312 W 32nd St Conroe TX 77301</t>
  </si>
  <si>
    <t>82 Us Highway 46 Clifton NJ 7011</t>
  </si>
  <si>
    <t>4 Stovall St #72 Union City NJ 7087</t>
  </si>
  <si>
    <t>19 Amboy Ave Miami FL 33142</t>
  </si>
  <si>
    <t>63 Smith Ln #8343 Moss TN 38575</t>
  </si>
  <si>
    <t>11360 S Halsted St Santa Ana CA 92705</t>
  </si>
  <si>
    <t>26849 Jefferson Hwy Rolling Meadows IL 60008</t>
  </si>
  <si>
    <t>2500 Pringle Rd Se #508 Hatfield PA 19440</t>
  </si>
  <si>
    <t>65 Mountain View Dr Whippany NJ 7981</t>
  </si>
  <si>
    <t>1 N San Saba Erie PA 16501</t>
  </si>
  <si>
    <t>51120 State Route 18 Salt Lake City UT 84115</t>
  </si>
  <si>
    <t>1482 College Ave Fayetteville NC 28301</t>
  </si>
  <si>
    <t>4119 Metropolitan Dr Los Angeles CA 90021</t>
  </si>
  <si>
    <t>2167 Sierra Rd East Lansing MI 48823</t>
  </si>
  <si>
    <t>6 Sunrise Ave Utica NY 13501</t>
  </si>
  <si>
    <t>55713 Lake City Hwy South Bend IN 46601</t>
  </si>
  <si>
    <t>75698 N Fiesta Blvd Orlando FL 32806</t>
  </si>
  <si>
    <t>88 Sw 28th Ter Harrison NJ 7029</t>
  </si>
  <si>
    <t>7 Flowers Rd #403 Trenton NJ 8611</t>
  </si>
  <si>
    <t>4 Nw 12th St #3849 Madison WI 53717</t>
  </si>
  <si>
    <t>2 A Kelley Dr Katonah NY 10536</t>
  </si>
  <si>
    <t>88827 Frankford Ave Greensboro NC 27401</t>
  </si>
  <si>
    <t>2 W Scyene Rd #3 Baltimore MD 21217</t>
  </si>
  <si>
    <t>62260 Park Stre Monroe Township NJ 8831</t>
  </si>
  <si>
    <t>3424 29th St Se Kerrville TX 78028</t>
  </si>
  <si>
    <t>35 E Main St #43 Elk Grove Village IL 60007</t>
  </si>
  <si>
    <t>7163 W Clark Rd Freehold NJ 7728</t>
  </si>
  <si>
    <t>21575 S Apple Creek Rd Omaha NE 68124</t>
  </si>
  <si>
    <t>747 Leonis Blvd Annandale VA 22003</t>
  </si>
  <si>
    <t>13 Gunnison St Plano TX 75075</t>
  </si>
  <si>
    <t>18 3rd Ave New York NY 10016</t>
  </si>
  <si>
    <t>62 W Austin St Syosset NY 11791</t>
  </si>
  <si>
    <t>177 S Rider Trl #52 Crystal River FL 34429</t>
  </si>
  <si>
    <t>2 W Mount Royal Ave Fortville IN 46040</t>
  </si>
  <si>
    <t>1953 Telegraph Rd Saint Joseph MO 64504</t>
  </si>
  <si>
    <t>63517 Dupont St Jackson MS 39211</t>
  </si>
  <si>
    <t>5 E Truman Rd Abilene TX 79602</t>
  </si>
  <si>
    <t>251 Park Ave #979 Saratoga CA 95070</t>
  </si>
  <si>
    <t>43496 Commercial Dr #29 Cherry Hill NJ 8003</t>
  </si>
  <si>
    <t>2184 Worth St Hayward CA 94545</t>
  </si>
  <si>
    <t>50126 N Plankinton Ave Longwood FL 32750</t>
  </si>
  <si>
    <t>38773 Gravois Ave Cheyenne WY 82001</t>
  </si>
  <si>
    <t>16452 Greenwich St Garden City NY 11530</t>
  </si>
  <si>
    <t>40 Cambridge Ave Madison WI 53715</t>
  </si>
  <si>
    <t>20113 4th Ave E Kearny NJ 7032</t>
  </si>
  <si>
    <t>6 Ridgewood Center Dr Old Forge PA 18518</t>
  </si>
  <si>
    <t>469 Outwater Ln San Diego CA 92126</t>
  </si>
  <si>
    <t>62 Monroe St Thousand Palms CA 92276</t>
  </si>
  <si>
    <t>3338 A Lockport Pl #6 Margate City NJ 8402</t>
  </si>
  <si>
    <t>9 Hwy Providence RI 2906</t>
  </si>
  <si>
    <t>8284 Hart St Abilene KS 67410</t>
  </si>
  <si>
    <t>5 Washington St #1 Roseville CA 95678</t>
  </si>
  <si>
    <t>8 S Haven St Daytona Beach FL 32114</t>
  </si>
  <si>
    <t>9 Front St Washington DC 20001</t>
  </si>
  <si>
    <t>1933 Packer Ave #2 Novato CA 94945</t>
  </si>
  <si>
    <t>67 Rv Cent Boise ID 83709</t>
  </si>
  <si>
    <t>2 Sw Nyberg Rd Elkhart IN 46514</t>
  </si>
  <si>
    <t>89992 E 15th St Alliance NE 69301</t>
  </si>
  <si>
    <t>61556 W 20th Ave Seattle WA 98104</t>
  </si>
  <si>
    <t>63 E Aurora Dr Orlando FL 32804</t>
  </si>
  <si>
    <t>Income is Greater Than or Equal To…</t>
  </si>
  <si>
    <t>But Less Than or Equal To…</t>
  </si>
  <si>
    <t>Tax Rate</t>
  </si>
  <si>
    <t xml:space="preserve">Enter Income: </t>
  </si>
  <si>
    <t xml:space="preserve">The Tax Rate is: </t>
  </si>
  <si>
    <t>Note: This is set up to work with whole numbers only (no decimals).</t>
  </si>
  <si>
    <t>But Less Than…</t>
  </si>
  <si>
    <t>Sales Tax</t>
  </si>
  <si>
    <t xml:space="preserve">Month: </t>
  </si>
  <si>
    <t>Widgets</t>
  </si>
  <si>
    <t>Sprockets</t>
  </si>
  <si>
    <t>Snapholytes</t>
  </si>
  <si>
    <t>Combined</t>
  </si>
  <si>
    <t xml:space="preserve">Product: </t>
  </si>
  <si>
    <t xml:space="preserve">Month Offset: </t>
  </si>
  <si>
    <t xml:space="preserve">Product Offset: </t>
  </si>
  <si>
    <t xml:space="preserve">Sales: </t>
  </si>
  <si>
    <t>August</t>
  </si>
  <si>
    <t>September</t>
  </si>
  <si>
    <t>October</t>
  </si>
  <si>
    <t>November</t>
  </si>
  <si>
    <t>December</t>
  </si>
  <si>
    <t>Sales tax</t>
  </si>
  <si>
    <t>Sum + France</t>
  </si>
  <si>
    <t>Count France</t>
  </si>
  <si>
    <t>Mortgage Payment Table</t>
  </si>
  <si>
    <t>Term</t>
  </si>
  <si>
    <t>Interest</t>
  </si>
  <si>
    <t>Monthly Payment</t>
  </si>
  <si>
    <t>Total Payments</t>
  </si>
  <si>
    <t>Interest Paid</t>
  </si>
  <si>
    <t>Term (In Years)</t>
  </si>
  <si>
    <t>Student</t>
  </si>
  <si>
    <t>Score</t>
  </si>
  <si>
    <t>Grade</t>
  </si>
  <si>
    <t>Adams</t>
  </si>
  <si>
    <t>F</t>
  </si>
  <si>
    <t>Baker</t>
  </si>
  <si>
    <t>D</t>
  </si>
  <si>
    <t>Camden</t>
  </si>
  <si>
    <t>C</t>
  </si>
  <si>
    <t>Dailey</t>
  </si>
  <si>
    <t>B</t>
  </si>
  <si>
    <t>Gomez</t>
  </si>
  <si>
    <t>A</t>
  </si>
  <si>
    <t>Hernandez</t>
  </si>
  <si>
    <t>Jackson</t>
  </si>
  <si>
    <t>Maplethorpe</t>
  </si>
  <si>
    <t>Paulson</t>
  </si>
  <si>
    <t>Ramirez</t>
  </si>
  <si>
    <t>Sosa</t>
  </si>
  <si>
    <t>Company Budget - 2014</t>
  </si>
  <si>
    <t>Company Budget - 2015</t>
  </si>
  <si>
    <t>2014 Totals</t>
  </si>
  <si>
    <t>Company Budget - 2016</t>
  </si>
  <si>
    <t>Absences</t>
  </si>
  <si>
    <t>Final Grade</t>
  </si>
  <si>
    <t>Clients</t>
  </si>
  <si>
    <t>Cost per Flyer</t>
  </si>
  <si>
    <t>Cost Per Mailing</t>
  </si>
  <si>
    <t>Number of Mailings</t>
  </si>
  <si>
    <t>Total Cost</t>
  </si>
  <si>
    <t>Percent of Total</t>
  </si>
  <si>
    <t>Minnesota</t>
  </si>
  <si>
    <t>Wisconsin</t>
  </si>
  <si>
    <t>Illinois</t>
  </si>
  <si>
    <t>Washington</t>
  </si>
  <si>
    <t>Texas</t>
  </si>
  <si>
    <t>Budgeting Constrants</t>
  </si>
  <si>
    <t>Total Budget:</t>
  </si>
  <si>
    <t>Minimum Minnesota %:</t>
  </si>
  <si>
    <t>Min Mailings:</t>
  </si>
  <si>
    <t>Needle</t>
  </si>
  <si>
    <t>Slices</t>
  </si>
  <si>
    <t>Value:</t>
  </si>
  <si>
    <t>Start</t>
  </si>
  <si>
    <t>Duration</t>
  </si>
  <si>
    <t>Project Start</t>
  </si>
  <si>
    <t>Phase 1</t>
  </si>
  <si>
    <t>Phase 2</t>
  </si>
  <si>
    <t>Phase 3</t>
  </si>
  <si>
    <t>Phase 4</t>
  </si>
  <si>
    <t>Phase 5</t>
  </si>
  <si>
    <t>Project End</t>
  </si>
  <si>
    <t>Jan</t>
  </si>
  <si>
    <t>Feb</t>
  </si>
  <si>
    <t>Mar</t>
  </si>
  <si>
    <t>Apr</t>
  </si>
  <si>
    <t>Jun</t>
  </si>
  <si>
    <t>Jul</t>
  </si>
  <si>
    <t>Aug</t>
  </si>
  <si>
    <t>Sep</t>
  </si>
  <si>
    <t>Oct</t>
  </si>
  <si>
    <t>Nov</t>
  </si>
  <si>
    <t>Dec</t>
  </si>
  <si>
    <t>Sparklines</t>
  </si>
  <si>
    <t>Central</t>
  </si>
  <si>
    <t>East</t>
  </si>
  <si>
    <t>North</t>
  </si>
  <si>
    <t>South</t>
  </si>
  <si>
    <t>West</t>
  </si>
  <si>
    <t>"Helper"</t>
  </si>
  <si>
    <t>State</t>
  </si>
  <si>
    <t>Value</t>
  </si>
  <si>
    <t>Cheyenne</t>
  </si>
  <si>
    <t>Denver</t>
  </si>
  <si>
    <t>Kansas City</t>
  </si>
  <si>
    <t>Salt Lake City</t>
  </si>
  <si>
    <t>Revenue</t>
  </si>
  <si>
    <t>Quarter</t>
  </si>
  <si>
    <t>Year</t>
  </si>
  <si>
    <t>Billions</t>
  </si>
  <si>
    <t>Period</t>
  </si>
  <si>
    <t>Prediction</t>
  </si>
  <si>
    <t>SUMMARY OUTPUT</t>
  </si>
  <si>
    <t>Regression Statistics</t>
  </si>
  <si>
    <t>Multiple R</t>
  </si>
  <si>
    <t>R Square</t>
  </si>
  <si>
    <t>Adjusted R Square</t>
  </si>
  <si>
    <t>Standard Error</t>
  </si>
  <si>
    <t>Observations</t>
  </si>
  <si>
    <t>ANOVA</t>
  </si>
  <si>
    <t>df</t>
  </si>
  <si>
    <t>SS</t>
  </si>
  <si>
    <t>MS</t>
  </si>
  <si>
    <t>Significance F</t>
  </si>
  <si>
    <t>Regression</t>
  </si>
  <si>
    <t>Residual</t>
  </si>
  <si>
    <t>Coefficients</t>
  </si>
  <si>
    <t>t Stat</t>
  </si>
  <si>
    <t>P-value</t>
  </si>
  <si>
    <t>Lower 95%</t>
  </si>
  <si>
    <t>Upper 95%</t>
  </si>
  <si>
    <t>Lower 95.0%</t>
  </si>
  <si>
    <t>Upper 95.0%</t>
  </si>
  <si>
    <t>Intercept</t>
  </si>
  <si>
    <t>RESIDUAL OUTPUT</t>
  </si>
  <si>
    <t>Observation</t>
  </si>
  <si>
    <t>Predicted Billions</t>
  </si>
  <si>
    <t>Residuals</t>
  </si>
  <si>
    <t>Student I.D.</t>
  </si>
  <si>
    <t>Name</t>
  </si>
  <si>
    <t>Point</t>
  </si>
  <si>
    <t>Rank</t>
  </si>
  <si>
    <t>Percent</t>
  </si>
  <si>
    <t>Rhea Madsen</t>
  </si>
  <si>
    <t>Jennifer Mendez</t>
  </si>
  <si>
    <t>Brett Broyles</t>
  </si>
  <si>
    <t>Shirley Smith</t>
  </si>
  <si>
    <t>John Brown</t>
  </si>
  <si>
    <t>Michael G. Welch</t>
  </si>
  <si>
    <t>Donald Tse</t>
  </si>
  <si>
    <t>Madeline Stevens</t>
  </si>
  <si>
    <t>Howard Porter</t>
  </si>
  <si>
    <t>Helen Craven</t>
  </si>
  <si>
    <t>Lillie Schultz</t>
  </si>
  <si>
    <t>Emily Li</t>
  </si>
  <si>
    <t>Michael Long</t>
  </si>
  <si>
    <t>Chris Herrman</t>
  </si>
  <si>
    <t>Marshall Sherman</t>
  </si>
  <si>
    <t>William Grindle</t>
  </si>
  <si>
    <t>Pauline Haun</t>
  </si>
  <si>
    <t>Lydia J. Evans</t>
  </si>
  <si>
    <t>James Weaver</t>
  </si>
  <si>
    <t>Barbara Billings</t>
  </si>
  <si>
    <t>William Hernandez</t>
  </si>
  <si>
    <t>Robert Griffin</t>
  </si>
  <si>
    <t>Pearl Mendez</t>
  </si>
  <si>
    <t>Kevin Trujillo</t>
  </si>
  <si>
    <t>Daniel Nelson</t>
  </si>
  <si>
    <t>Alfred Johnson</t>
  </si>
  <si>
    <t>Christopher Olszewski</t>
  </si>
  <si>
    <t>Christy Downing</t>
  </si>
  <si>
    <t>Hui Scales</t>
  </si>
  <si>
    <t>Norma Rea</t>
  </si>
  <si>
    <t>Lucinda C. Roberts</t>
  </si>
  <si>
    <t>Tommie Mosqueda</t>
  </si>
  <si>
    <t>Leon Billups</t>
  </si>
  <si>
    <t>Angela Newhouse</t>
  </si>
  <si>
    <t>George Smith</t>
  </si>
  <si>
    <t>Arthur Mack</t>
  </si>
  <si>
    <t>Jody Stewart</t>
  </si>
  <si>
    <t>Mark Veliz</t>
  </si>
  <si>
    <t>Betty Adams</t>
  </si>
  <si>
    <t>Tina Moore</t>
  </si>
  <si>
    <t>Anne Moton</t>
  </si>
  <si>
    <t>Nicole Strachan</t>
  </si>
  <si>
    <t>Carol Palazzo</t>
  </si>
  <si>
    <t>Rachel C. Vazquez</t>
  </si>
  <si>
    <t>Christopher Lindley</t>
  </si>
  <si>
    <t>Alvaro Kennedy</t>
  </si>
  <si>
    <t>Kenneth Horn</t>
  </si>
  <si>
    <t>Georgia Kim</t>
  </si>
  <si>
    <t>Penny Glasco</t>
  </si>
  <si>
    <t>Mark Jackson</t>
  </si>
  <si>
    <t>Benjamin P. Tickle</t>
  </si>
  <si>
    <t>John Curtis</t>
  </si>
  <si>
    <t>Robert Ashley</t>
  </si>
  <si>
    <t>Eric Mccoy</t>
  </si>
  <si>
    <t>Barbara Delacruz</t>
  </si>
  <si>
    <t>Paul Paredes</t>
  </si>
  <si>
    <t>Randy Haywood</t>
  </si>
  <si>
    <t>Mary Madison</t>
  </si>
  <si>
    <t>Robert Catoe</t>
  </si>
  <si>
    <t>Thomas Mitchell</t>
  </si>
  <si>
    <t>James Mccarty</t>
  </si>
  <si>
    <t>Joseph Peterson</t>
  </si>
  <si>
    <t>Mary Lockett</t>
  </si>
  <si>
    <t>Steven Scott</t>
  </si>
  <si>
    <t>Kenneth D. Farmer</t>
  </si>
  <si>
    <t>Dolores Jones</t>
  </si>
  <si>
    <t>Willie Longmire</t>
  </si>
  <si>
    <t>Susan Llamas</t>
  </si>
  <si>
    <t>Michael Price</t>
  </si>
  <si>
    <t>Christian Whiten</t>
  </si>
  <si>
    <t>Louis Colson</t>
  </si>
  <si>
    <t>Sally Crespo</t>
  </si>
  <si>
    <t>Elizabeth Kinney</t>
  </si>
  <si>
    <t>Ned Brown</t>
  </si>
  <si>
    <t>Elaine Clark</t>
  </si>
  <si>
    <t>Christy Rodriguez</t>
  </si>
  <si>
    <t>Joan Reynolds</t>
  </si>
  <si>
    <t>Brent Larrick</t>
  </si>
  <si>
    <t>David Jones</t>
  </si>
  <si>
    <t>Valeria Khan</t>
  </si>
  <si>
    <t>Courtney Lawrence</t>
  </si>
  <si>
    <t>Susan Flanders</t>
  </si>
  <si>
    <t>Bruce Dunn</t>
  </si>
  <si>
    <t>Rosemary Ruben</t>
  </si>
  <si>
    <t>Orlando Sanders</t>
  </si>
  <si>
    <t>Jane Smeltzer</t>
  </si>
  <si>
    <t>Douglas Mak</t>
  </si>
  <si>
    <t>Lynn Dare</t>
  </si>
  <si>
    <t>Felipe Blakney</t>
  </si>
  <si>
    <t>Dianne Atwood</t>
  </si>
  <si>
    <t>Lisa Small</t>
  </si>
  <si>
    <t>Liza Kirts</t>
  </si>
  <si>
    <t>Richard Medina</t>
  </si>
  <si>
    <t>Pauline George</t>
  </si>
  <si>
    <t>Cecilia Hernandez</t>
  </si>
  <si>
    <t>Kenneth Rosales</t>
  </si>
  <si>
    <t>Karl Varga</t>
  </si>
  <si>
    <t>Arthur Taylor</t>
  </si>
  <si>
    <t>Annie Koch</t>
  </si>
  <si>
    <t>Jannette Garcia</t>
  </si>
  <si>
    <t>Chastity Adams</t>
  </si>
  <si>
    <t>Les Paul</t>
  </si>
  <si>
    <t>Julie Jones</t>
  </si>
  <si>
    <t>Edward Fox</t>
  </si>
  <si>
    <t>Robert Byrd</t>
  </si>
  <si>
    <t>Dennis Johnson</t>
  </si>
  <si>
    <t>Mary Duff</t>
  </si>
  <si>
    <t>Pearlie Wilson</t>
  </si>
  <si>
    <t>Rachel Harden</t>
  </si>
  <si>
    <t>Burton Soto</t>
  </si>
  <si>
    <t>Loyce Durham</t>
  </si>
  <si>
    <t>Stacy Clark</t>
  </si>
  <si>
    <t>Betty O. Holland</t>
  </si>
  <si>
    <t>Terry Mchaney</t>
  </si>
  <si>
    <t>Joseph Moore</t>
  </si>
  <si>
    <t>Timothy Rondeau</t>
  </si>
  <si>
    <t>Jason Mathis</t>
  </si>
  <si>
    <t>Matthew Christian</t>
  </si>
  <si>
    <t>Andre Caufield</t>
  </si>
  <si>
    <t>Terry Torres</t>
  </si>
  <si>
    <t>Christopher Hernandez</t>
  </si>
  <si>
    <t>Arthur Henry</t>
  </si>
  <si>
    <t>Billy Esparza</t>
  </si>
  <si>
    <t>Rebecca J. Lewis</t>
  </si>
  <si>
    <t>Mike Rice</t>
  </si>
  <si>
    <t>Justin Milliken</t>
  </si>
  <si>
    <t>Erica Stanley</t>
  </si>
  <si>
    <t>Joseph Neil</t>
  </si>
  <si>
    <t>Kevin Leathers</t>
  </si>
  <si>
    <t>Maggie Thoman</t>
  </si>
  <si>
    <t>Jose Hallenbeck</t>
  </si>
  <si>
    <t>Rafael Atkins</t>
  </si>
  <si>
    <t>Andrew Boldt</t>
  </si>
  <si>
    <t>Susan Gutierrez</t>
  </si>
  <si>
    <t>John Bryan</t>
  </si>
  <si>
    <t>Bryan Miller</t>
  </si>
  <si>
    <t>James Kling</t>
  </si>
  <si>
    <t>Mary Stoddard</t>
  </si>
  <si>
    <t>Helen Cowherd</t>
  </si>
  <si>
    <t>Ruth Hernandez</t>
  </si>
  <si>
    <t>Brenda Williams</t>
  </si>
  <si>
    <t>Patrick Lee</t>
  </si>
  <si>
    <t>Leonard Bland</t>
  </si>
  <si>
    <t>Stephen Joyner</t>
  </si>
  <si>
    <t>Susan Feaster</t>
  </si>
  <si>
    <t>Elena Rochelle</t>
  </si>
  <si>
    <t>Martha Song</t>
  </si>
  <si>
    <t>Alberta Clark</t>
  </si>
  <si>
    <t>Jennifer Valletta</t>
  </si>
  <si>
    <t>Jessie Abramson</t>
  </si>
  <si>
    <t>Sarah Hayes</t>
  </si>
  <si>
    <t>Robert Hofer</t>
  </si>
  <si>
    <t>Jeffrey Pruett</t>
  </si>
  <si>
    <t>Franklin Stpierre</t>
  </si>
  <si>
    <t>Marvin Manzo</t>
  </si>
  <si>
    <t>Roland Angeles</t>
  </si>
  <si>
    <t>Molly Doss</t>
  </si>
  <si>
    <t>Derek Moses</t>
  </si>
  <si>
    <t>Jody Ludwig</t>
  </si>
  <si>
    <t>Clifford Ford</t>
  </si>
  <si>
    <t>Michael Shelton</t>
  </si>
  <si>
    <t>James Arnold</t>
  </si>
  <si>
    <t>Jimmy B. Marshall</t>
  </si>
  <si>
    <t>Chelsea Youngman</t>
  </si>
  <si>
    <t>Jennifer Bracero</t>
  </si>
  <si>
    <t>Betty Reyes</t>
  </si>
  <si>
    <t>David Kelly</t>
  </si>
  <si>
    <t>Michelle Z. Rowe</t>
  </si>
  <si>
    <t>Patricia Jordan</t>
  </si>
  <si>
    <t>Gary King</t>
  </si>
  <si>
    <t>Joshua S. Brown</t>
  </si>
  <si>
    <t>Linda T. Morehead</t>
  </si>
  <si>
    <t>Jennifer Bassham</t>
  </si>
  <si>
    <t>Alfred Huffman</t>
  </si>
  <si>
    <t>Jane Morgan</t>
  </si>
  <si>
    <t>Margaret Reilly</t>
  </si>
  <si>
    <t>Ernesto G. Binkley</t>
  </si>
  <si>
    <t>James R. Bernal</t>
  </si>
  <si>
    <t>Charlene Turner</t>
  </si>
  <si>
    <t>Rebecca Prince</t>
  </si>
  <si>
    <t>Bob Christie</t>
  </si>
  <si>
    <t>Scott Crites</t>
  </si>
  <si>
    <t>Naomi Rood</t>
  </si>
  <si>
    <t>Thomas Edwards</t>
  </si>
  <si>
    <t>Susan Beam</t>
  </si>
  <si>
    <t>Paul K. Brown</t>
  </si>
  <si>
    <t>Katherine Horton</t>
  </si>
  <si>
    <t>John Carroll</t>
  </si>
  <si>
    <t>Michael Baccus</t>
  </si>
  <si>
    <t>Lenore Martino</t>
  </si>
  <si>
    <t>Phillip Carlson</t>
  </si>
  <si>
    <t>Brandy Brooks</t>
  </si>
  <si>
    <t>Phyllis Lorenzen</t>
  </si>
  <si>
    <t>Mavis Brady</t>
  </si>
  <si>
    <t>Harvey Jones</t>
  </si>
  <si>
    <t>Deborah Byrd</t>
  </si>
  <si>
    <t>Sarah Keener</t>
  </si>
  <si>
    <t>Nereida Hartle</t>
  </si>
  <si>
    <t>Daryl Pollitt</t>
  </si>
  <si>
    <t>Rose Baylor</t>
  </si>
  <si>
    <t>Maria Wright</t>
  </si>
  <si>
    <t>Edward J. Wagner</t>
  </si>
  <si>
    <t>Catherine Talarico</t>
  </si>
  <si>
    <t>Sheryl Lefebre</t>
  </si>
  <si>
    <t>Chris Forrester</t>
  </si>
  <si>
    <t>Kevin H. Hernandez</t>
  </si>
  <si>
    <t>Robert Erazo</t>
  </si>
  <si>
    <t>Nora Jusino</t>
  </si>
  <si>
    <t>Autumn Pannell</t>
  </si>
  <si>
    <t>Marylin Black</t>
  </si>
  <si>
    <t>Stella Murray</t>
  </si>
  <si>
    <t>Chris Beasley</t>
  </si>
  <si>
    <t>Ramon Mcgovern</t>
  </si>
  <si>
    <t>Keith Ross</t>
  </si>
  <si>
    <t>Chris Maple</t>
  </si>
  <si>
    <t>Harold Lamar</t>
  </si>
  <si>
    <t>James Richards</t>
  </si>
  <si>
    <t>Jackie Iliff</t>
  </si>
  <si>
    <t>Junior Walker</t>
  </si>
  <si>
    <t>Richard Carr</t>
  </si>
  <si>
    <t>Alice Starks</t>
  </si>
  <si>
    <t>(TEST)</t>
  </si>
  <si>
    <t>Output</t>
  </si>
  <si>
    <t>Price Point</t>
  </si>
  <si>
    <t>Percentage</t>
  </si>
  <si>
    <t>Frequency</t>
  </si>
  <si>
    <t>CategoryID</t>
  </si>
  <si>
    <t>CategoryName</t>
  </si>
  <si>
    <t>Description</t>
  </si>
  <si>
    <t>Beverages</t>
  </si>
  <si>
    <t>Soft drinks, coffees, teas, beers, and ales</t>
  </si>
  <si>
    <t>Condiments</t>
  </si>
  <si>
    <t>Sweet and savory sauces, relishes, spreads, and seasonings</t>
  </si>
  <si>
    <t>Confections</t>
  </si>
  <si>
    <t>Desserts, candies, and sweet breads</t>
  </si>
  <si>
    <t>Dairy Products</t>
  </si>
  <si>
    <t>Cheeses</t>
  </si>
  <si>
    <t>Grains/Cereals</t>
  </si>
  <si>
    <t>Breads, crackers, pasta, and cereal</t>
  </si>
  <si>
    <t>Meat/Poultry</t>
  </si>
  <si>
    <t>Prepared meats</t>
  </si>
  <si>
    <t>Produce</t>
  </si>
  <si>
    <t>Dried fruit and bean curd</t>
  </si>
  <si>
    <t>Seafood</t>
  </si>
  <si>
    <t>Seaweed and fish</t>
  </si>
  <si>
    <t>LastName</t>
  </si>
  <si>
    <t>FirstName</t>
  </si>
  <si>
    <t>Title</t>
  </si>
  <si>
    <t>TitleOfCourtesy</t>
  </si>
  <si>
    <t>BirthDate</t>
  </si>
  <si>
    <t>HireDate</t>
  </si>
  <si>
    <t>HomePhone</t>
  </si>
  <si>
    <t>Extension</t>
  </si>
  <si>
    <t>Notes</t>
  </si>
  <si>
    <t>ReportsTo</t>
  </si>
  <si>
    <t>Davolio</t>
  </si>
  <si>
    <t>Ms.</t>
  </si>
  <si>
    <t>507 - 20th Ave. E._x000D_
Apt. 2A</t>
  </si>
  <si>
    <t>98122</t>
  </si>
  <si>
    <t>(206) 555-9857</t>
  </si>
  <si>
    <t>5467</t>
  </si>
  <si>
    <t>Education includes a BA in psychology from Colorado State University in 1970.  She also completed "The Art of the Cold Call."  Nancy is a member of Toastmasters International.</t>
  </si>
  <si>
    <t>Fuller</t>
  </si>
  <si>
    <t>Andrew</t>
  </si>
  <si>
    <t>Vice President, Sales</t>
  </si>
  <si>
    <t>Dr.</t>
  </si>
  <si>
    <t>908 W. Capital Way</t>
  </si>
  <si>
    <t>Tacoma</t>
  </si>
  <si>
    <t>98401</t>
  </si>
  <si>
    <t>(206) 555-9482</t>
  </si>
  <si>
    <t>3457</t>
  </si>
  <si>
    <t>Andrew received his BTS commercial in 1974 and a Ph.D. in international marketing from the University of Dallas in 1981.  He is fluent in French and Italian and reads German.  He joined the company as a sales representative, was promoted to sales manager in January 1992 and to vice president of sales in March 1993.  Andrew is a member of the Sales Management Roundtable, the Seattle Chamber of Commerce, and the Pacific Rim Importers Association.</t>
  </si>
  <si>
    <t>Leverling</t>
  </si>
  <si>
    <t>Janet</t>
  </si>
  <si>
    <t>722 Moss Bay Blvd.</t>
  </si>
  <si>
    <t>98033</t>
  </si>
  <si>
    <t>(206) 555-3412</t>
  </si>
  <si>
    <t>3355</t>
  </si>
  <si>
    <t>Janet has a BS degree in chemistry from Boston College (1984).  She has also completed a certificate program in food retailing management.  Janet was hired as a sales associate in 1991 and promoted to sales representative in February 1992.</t>
  </si>
  <si>
    <t>Peacock</t>
  </si>
  <si>
    <t>Margaret</t>
  </si>
  <si>
    <t>Mrs.</t>
  </si>
  <si>
    <t>4110 Old Redmond Rd.</t>
  </si>
  <si>
    <t>Redmond</t>
  </si>
  <si>
    <t>98052</t>
  </si>
  <si>
    <t>(206) 555-8122</t>
  </si>
  <si>
    <t>5176</t>
  </si>
  <si>
    <t>Margaret holds a BA in English literature from Concordia College (1958) and an MA from the American Institute of Culinary Arts (1966).  She was assigned to the London office temporarily from July through November 1992.</t>
  </si>
  <si>
    <t>Buchanan</t>
  </si>
  <si>
    <t>Steven</t>
  </si>
  <si>
    <t>Mr.</t>
  </si>
  <si>
    <t>14 Garrett Hill</t>
  </si>
  <si>
    <t>SW1 8JR</t>
  </si>
  <si>
    <t>(71) 555-4848</t>
  </si>
  <si>
    <t>3453</t>
  </si>
  <si>
    <t>Steven Buchanan graduated from St. Andrews University, Scotland, with a BSC degree in 1976.  Upon joining the company as a sales representative in 1992, he spent 6 months in an orientation program at the Seattle office and then returned to his permanent post in London.  He was promoted to sales manager in March 1993.  Mr. Buchanan has completed the courses "Successful Telemarketing" and "International Sales Management."  He is fluent in French.</t>
  </si>
  <si>
    <t>Suyama</t>
  </si>
  <si>
    <t>Michael</t>
  </si>
  <si>
    <t>Coventry House_x000D_
Miner Rd.</t>
  </si>
  <si>
    <t>EC2 7JR</t>
  </si>
  <si>
    <t>(71) 555-7773</t>
  </si>
  <si>
    <t>428</t>
  </si>
  <si>
    <t>Michael is a graduate of Sussex University (MA, economics, 1983) and the University of California at Los Angeles (MBA, marketing, 1986).  He has also taken the courses "Multi-Cultural Selling" and "Time Management for the Sales Professional."  He is fluent in Japanese and can read and write French, Portuguese, and Spanish.</t>
  </si>
  <si>
    <t>King</t>
  </si>
  <si>
    <t>Robert</t>
  </si>
  <si>
    <t>Edgeham Hollow_x000D_
Winchester Way</t>
  </si>
  <si>
    <t>RG1 9SP</t>
  </si>
  <si>
    <t>(71) 555-5598</t>
  </si>
  <si>
    <t>465</t>
  </si>
  <si>
    <t>Robert King served in the Peace Corps and traveled extensively before completing his degree in English at the University of Michigan in 1992, the year he joined the company.  After completing a course entitled "Selling in Europe," he was transferred to the London office in March 1993.</t>
  </si>
  <si>
    <t>Callahan</t>
  </si>
  <si>
    <t>Laura</t>
  </si>
  <si>
    <t>Inside Sales Coordinator</t>
  </si>
  <si>
    <t>4726 - 11th Ave. N.E.</t>
  </si>
  <si>
    <t>98105</t>
  </si>
  <si>
    <t>(206) 555-1189</t>
  </si>
  <si>
    <t>2344</t>
  </si>
  <si>
    <t>Laura received a BA in psychology from the University of Washington.  She has also completed a course in business French.  She reads and writes French.</t>
  </si>
  <si>
    <t>Dodsworth</t>
  </si>
  <si>
    <t>7 Houndstooth Rd.</t>
  </si>
  <si>
    <t>WG2 7LT</t>
  </si>
  <si>
    <t>(71) 555-4444</t>
  </si>
  <si>
    <t>452</t>
  </si>
  <si>
    <t>Anne has a BA degree in English from St. Lawrence College.  She is fluent in French and German.</t>
  </si>
  <si>
    <t>ShipperID</t>
  </si>
  <si>
    <t>World Wide Shipping</t>
  </si>
  <si>
    <t>(123)555-1212</t>
  </si>
  <si>
    <t>ProductID</t>
  </si>
  <si>
    <t>UnitPrice</t>
  </si>
  <si>
    <t>Quantity</t>
  </si>
  <si>
    <t>ProductName</t>
  </si>
  <si>
    <t>SupplierID</t>
  </si>
  <si>
    <t>QuantityPerUnit</t>
  </si>
  <si>
    <t>UnitsInStock</t>
  </si>
  <si>
    <t>UnitsOnOrder</t>
  </si>
  <si>
    <t>ReorderLevel</t>
  </si>
  <si>
    <t>Discontinued</t>
  </si>
  <si>
    <t>Chai</t>
  </si>
  <si>
    <t>10 boxes x 20 bags</t>
  </si>
  <si>
    <t>24 - 12 oz bottles</t>
  </si>
  <si>
    <t>Aniseed Syrup</t>
  </si>
  <si>
    <t>12 - 550 ml bottles</t>
  </si>
  <si>
    <t>Chef Anton's Cajun Seasoning</t>
  </si>
  <si>
    <t>48 - 6 oz jars</t>
  </si>
  <si>
    <t>Chef Anton's Gumbo Mix</t>
  </si>
  <si>
    <t>36 boxes</t>
  </si>
  <si>
    <t>Grandma's Boysenberry Spread</t>
  </si>
  <si>
    <t>12 - 8 oz jars</t>
  </si>
  <si>
    <t>Uncle Bob's Organic Dried Pears</t>
  </si>
  <si>
    <t>12 - 1 lb pkgs.</t>
  </si>
  <si>
    <t>Northwoods Cranberry Sauce</t>
  </si>
  <si>
    <t>12 - 12 oz jars</t>
  </si>
  <si>
    <t>Mishi Kobe Niku</t>
  </si>
  <si>
    <t>18 - 500 g pkgs.</t>
  </si>
  <si>
    <t>Ikura</t>
  </si>
  <si>
    <t>12 - 200 ml jars</t>
  </si>
  <si>
    <t>Queso Cabrales</t>
  </si>
  <si>
    <t>1 kg pkg.</t>
  </si>
  <si>
    <t>Queso Manchego La Pastora</t>
  </si>
  <si>
    <t>10 - 500 g pkgs.</t>
  </si>
  <si>
    <t>Konbu</t>
  </si>
  <si>
    <t>2 kg box</t>
  </si>
  <si>
    <t>Tofu</t>
  </si>
  <si>
    <t>40 - 100 g pkgs.</t>
  </si>
  <si>
    <t>Genen Shouyu</t>
  </si>
  <si>
    <t>24 - 250 ml bottles</t>
  </si>
  <si>
    <t>Pavlova</t>
  </si>
  <si>
    <t>32 - 500 g boxes</t>
  </si>
  <si>
    <t>Alice Mutton</t>
  </si>
  <si>
    <t>20 - 1 kg tins</t>
  </si>
  <si>
    <t>Carnarvon Tigers</t>
  </si>
  <si>
    <t>16 kg pkg.</t>
  </si>
  <si>
    <t>Teatime Chocolate Biscuits</t>
  </si>
  <si>
    <t>10 boxes x 12 pieces</t>
  </si>
  <si>
    <t>Sir Rodney's Marmalade</t>
  </si>
  <si>
    <t>30 gift boxes</t>
  </si>
  <si>
    <t>Sir Rodney's Scones</t>
  </si>
  <si>
    <t>24 pkgs. x 4 pieces</t>
  </si>
  <si>
    <t>Gustaf's Knäckebröd</t>
  </si>
  <si>
    <t>24 - 500 g pkgs.</t>
  </si>
  <si>
    <t>Tunnbröd</t>
  </si>
  <si>
    <t>12 - 250 g pkgs.</t>
  </si>
  <si>
    <t>NuNuCa Nuß-Nougat-Creme</t>
  </si>
  <si>
    <t>20 - 450 g glasses</t>
  </si>
  <si>
    <t>Gumbär Gummibärchen</t>
  </si>
  <si>
    <t>100 - 250 g bags</t>
  </si>
  <si>
    <t>Schoggi Schokolade</t>
  </si>
  <si>
    <t>100 - 100 g pieces</t>
  </si>
  <si>
    <t>Rössle Sauerkraut</t>
  </si>
  <si>
    <t>25 - 825 g cans</t>
  </si>
  <si>
    <t>Thüringer Rostbratwurst</t>
  </si>
  <si>
    <t>50 bags x 30 sausgs.</t>
  </si>
  <si>
    <t>Nord-Ost Matjeshering</t>
  </si>
  <si>
    <t>10 - 200 g glasses</t>
  </si>
  <si>
    <t>Gorgonzola Telino</t>
  </si>
  <si>
    <t>12 - 100 g pkgs</t>
  </si>
  <si>
    <t>Mascarpone Fabioli</t>
  </si>
  <si>
    <t>24 - 200 g pkgs.</t>
  </si>
  <si>
    <t>Sasquatch Ale</t>
  </si>
  <si>
    <t>Steeleye Stout</t>
  </si>
  <si>
    <t>Inlagd Sill</t>
  </si>
  <si>
    <t>24 - 250 g  jars</t>
  </si>
  <si>
    <t>Gravad lax</t>
  </si>
  <si>
    <t>12 - 500 g pkgs.</t>
  </si>
  <si>
    <t>Côte de Blaye</t>
  </si>
  <si>
    <t>12 - 75 cl bottles</t>
  </si>
  <si>
    <t>Chartreuse verte</t>
  </si>
  <si>
    <t>750 cc per bottle</t>
  </si>
  <si>
    <t>Boston Crab Meat</t>
  </si>
  <si>
    <t>24 - 4 oz tins</t>
  </si>
  <si>
    <t>Jack's New England Clam Chowder</t>
  </si>
  <si>
    <t>12 - 12 oz cans</t>
  </si>
  <si>
    <t>Singaporean Hokkien Fried Mee</t>
  </si>
  <si>
    <t>32 - 1 kg pkgs.</t>
  </si>
  <si>
    <t>Ipoh Coffee</t>
  </si>
  <si>
    <t>16 - 500 g tins</t>
  </si>
  <si>
    <t>Gula Malacca</t>
  </si>
  <si>
    <t>20 - 2 kg bags</t>
  </si>
  <si>
    <t>Røgede sild</t>
  </si>
  <si>
    <t>1k pkg.</t>
  </si>
  <si>
    <t>Spegesild</t>
  </si>
  <si>
    <t>4 - 450 g glasses</t>
  </si>
  <si>
    <t>Zaanse koeken</t>
  </si>
  <si>
    <t>10 - 4 oz boxes</t>
  </si>
  <si>
    <t>Chocolade</t>
  </si>
  <si>
    <t>10 pkgs.</t>
  </si>
  <si>
    <t>Maxilaku</t>
  </si>
  <si>
    <t>24 - 50 g pkgs.</t>
  </si>
  <si>
    <t>Valkoinen suklaa</t>
  </si>
  <si>
    <t>12 - 100 g bars</t>
  </si>
  <si>
    <t>Manjimup Dried Apples</t>
  </si>
  <si>
    <t>50 - 300 g pkgs.</t>
  </si>
  <si>
    <t>Filo Mix</t>
  </si>
  <si>
    <t>16 - 2 kg boxes</t>
  </si>
  <si>
    <t>Perth Pasties</t>
  </si>
  <si>
    <t>48 pieces</t>
  </si>
  <si>
    <t>Tourtière</t>
  </si>
  <si>
    <t>16 pies</t>
  </si>
  <si>
    <t>Pâté chinois</t>
  </si>
  <si>
    <t>24 boxes x 2 pies</t>
  </si>
  <si>
    <t>Gnocchi di nonna Alice</t>
  </si>
  <si>
    <t>24 - 250 g pkgs.</t>
  </si>
  <si>
    <t>Ravioli Angelo</t>
  </si>
  <si>
    <t>Escargots de Bourgogne</t>
  </si>
  <si>
    <t>24 pieces</t>
  </si>
  <si>
    <t>Raclette Courdavault</t>
  </si>
  <si>
    <t>5 kg pkg.</t>
  </si>
  <si>
    <t>Camembert Pierrot</t>
  </si>
  <si>
    <t>15 - 300 g rounds</t>
  </si>
  <si>
    <t>Sirop d'érable</t>
  </si>
  <si>
    <t>24 - 500 ml bottles</t>
  </si>
  <si>
    <t>Tarte au sucre</t>
  </si>
  <si>
    <t>48 pies</t>
  </si>
  <si>
    <t>Vegie-spread</t>
  </si>
  <si>
    <t>15 - 625 g jars</t>
  </si>
  <si>
    <t>Wimmers gute Semmelknödel</t>
  </si>
  <si>
    <t>20 bags x 4 pieces</t>
  </si>
  <si>
    <t>Louisiana Fiery Hot Pepper Sauce</t>
  </si>
  <si>
    <t>32 - 8 oz bottles</t>
  </si>
  <si>
    <t>Louisiana Hot Spiced Okra</t>
  </si>
  <si>
    <t>24 - 8 oz jars</t>
  </si>
  <si>
    <t>Laughing Lumberjack Lager</t>
  </si>
  <si>
    <t>Scottish Longbreads</t>
  </si>
  <si>
    <t>10 boxes x 8 pieces</t>
  </si>
  <si>
    <t>Gudbrandsdalsost</t>
  </si>
  <si>
    <t>10 kg pkg.</t>
  </si>
  <si>
    <t>Outback Lager</t>
  </si>
  <si>
    <t>24 - 355 ml bottles</t>
  </si>
  <si>
    <t>Fløtemysost</t>
  </si>
  <si>
    <t>Mozzarella di Giovanni</t>
  </si>
  <si>
    <t>Röd Kaviar</t>
  </si>
  <si>
    <t>24 - 150 g jars</t>
  </si>
  <si>
    <t>Longlife Tofu</t>
  </si>
  <si>
    <t>Rhönbräu Klosterbier</t>
  </si>
  <si>
    <t>24 - 0.5 l bottles</t>
  </si>
  <si>
    <t>Lakkalikööri</t>
  </si>
  <si>
    <t>500 ml</t>
  </si>
  <si>
    <t>Original Frankfurter grüne Soße</t>
  </si>
  <si>
    <t>12 boxes</t>
  </si>
  <si>
    <t>Ralph</t>
  </si>
  <si>
    <t>12</t>
  </si>
  <si>
    <t>sddf</t>
  </si>
  <si>
    <t>33</t>
  </si>
  <si>
    <t>toe jam</t>
  </si>
  <si>
    <t>22</t>
  </si>
  <si>
    <t>terri</t>
  </si>
  <si>
    <t>25</t>
  </si>
  <si>
    <t>Pam</t>
  </si>
  <si>
    <t>24 per case</t>
  </si>
  <si>
    <t>Lindsey</t>
  </si>
  <si>
    <t>1.5</t>
  </si>
  <si>
    <t>Joann</t>
  </si>
  <si>
    <t>gibber</t>
  </si>
  <si>
    <t>63</t>
  </si>
  <si>
    <t>David</t>
  </si>
  <si>
    <t>sveboratolla</t>
  </si>
  <si>
    <t>77</t>
  </si>
  <si>
    <t>5</t>
  </si>
  <si>
    <t>your own firstname</t>
  </si>
  <si>
    <t>111111</t>
  </si>
  <si>
    <t>sunflower seeds</t>
  </si>
  <si>
    <t>200</t>
  </si>
  <si>
    <t>deena</t>
  </si>
  <si>
    <t>222</t>
  </si>
  <si>
    <t>Brenda Lee Shoes</t>
  </si>
  <si>
    <t>bmw</t>
  </si>
  <si>
    <t>MGB</t>
  </si>
  <si>
    <t>Astin Martin</t>
  </si>
  <si>
    <t>swedish fish, red</t>
  </si>
  <si>
    <t>Speedy Express</t>
  </si>
  <si>
    <t>(503) 555-9831</t>
  </si>
  <si>
    <t>United Package</t>
  </si>
  <si>
    <t>(503) 555-3199</t>
  </si>
  <si>
    <t>Federal Shipping</t>
  </si>
  <si>
    <t>(503) 555-9931</t>
  </si>
  <si>
    <t>HomePage</t>
  </si>
  <si>
    <t>Exotic Liquids</t>
  </si>
  <si>
    <t>Charlotte Cooper</t>
  </si>
  <si>
    <t>Purchasing Manager</t>
  </si>
  <si>
    <t>49 Gilbert St.</t>
  </si>
  <si>
    <t>EC1 4SD</t>
  </si>
  <si>
    <t>(171) 555-2222</t>
  </si>
  <si>
    <t>New Orleans Cajun Delights</t>
  </si>
  <si>
    <t>Shelley Burke</t>
  </si>
  <si>
    <t>P.O. Box 78934</t>
  </si>
  <si>
    <t>New Orleans</t>
  </si>
  <si>
    <t>LA</t>
  </si>
  <si>
    <t>70117</t>
  </si>
  <si>
    <t>(100) 555-4822</t>
  </si>
  <si>
    <t>#CAJUN.HTM#</t>
  </si>
  <si>
    <t>Grandma Kelly's Homestead</t>
  </si>
  <si>
    <t>Regina Murphy</t>
  </si>
  <si>
    <t>707 Oxford Rd.</t>
  </si>
  <si>
    <t>Ann Arbor</t>
  </si>
  <si>
    <t>48104</t>
  </si>
  <si>
    <t>(313) 555-5735</t>
  </si>
  <si>
    <t>(313) 555-3349</t>
  </si>
  <si>
    <t>Tokyo Traders</t>
  </si>
  <si>
    <t>Yoshi Nagase</t>
  </si>
  <si>
    <t>9-8 Sekimai_x000D_
Musashino-shi</t>
  </si>
  <si>
    <t>Tokyo</t>
  </si>
  <si>
    <t>100</t>
  </si>
  <si>
    <t>Japan</t>
  </si>
  <si>
    <t>(03) 3555-5011</t>
  </si>
  <si>
    <t>Cooperativa de Quesos 'Las Cabras'</t>
  </si>
  <si>
    <t xml:space="preserve">Antonio del Valle Saavedra </t>
  </si>
  <si>
    <t>Export Administrator</t>
  </si>
  <si>
    <t>Calle del Rosal 4</t>
  </si>
  <si>
    <t>Oviedo</t>
  </si>
  <si>
    <t>Asturias</t>
  </si>
  <si>
    <t>33007</t>
  </si>
  <si>
    <t>(98) 598 76 54</t>
  </si>
  <si>
    <t>Mayumi's</t>
  </si>
  <si>
    <t>Mayumi Ohno</t>
  </si>
  <si>
    <t>Marketing Representative</t>
  </si>
  <si>
    <t>92 Setsuko_x000D_
Chuo-ku</t>
  </si>
  <si>
    <t>Osaka</t>
  </si>
  <si>
    <t>545</t>
  </si>
  <si>
    <t>(06) 431-7877</t>
  </si>
  <si>
    <t>Mayumi's (on the World Wide Web)#http://www.microsoft.com/accessdev/sampleapps/mayumi.htm#</t>
  </si>
  <si>
    <t>Pavlova, Ltd.</t>
  </si>
  <si>
    <t>Ian Devling</t>
  </si>
  <si>
    <t>74 Rose St._x000D_
Moonie Ponds</t>
  </si>
  <si>
    <t>Melbourne</t>
  </si>
  <si>
    <t>Victoria</t>
  </si>
  <si>
    <t>3058</t>
  </si>
  <si>
    <t>Australia</t>
  </si>
  <si>
    <t>(03) 444-2343</t>
  </si>
  <si>
    <t>(03) 444-6588</t>
  </si>
  <si>
    <t>Specialty Biscuits, Ltd.</t>
  </si>
  <si>
    <t>Peter Wilson</t>
  </si>
  <si>
    <t>29 King's Way</t>
  </si>
  <si>
    <t>Manchester</t>
  </si>
  <si>
    <t>M14 GSD</t>
  </si>
  <si>
    <t>(161) 555-4448</t>
  </si>
  <si>
    <t>PB Knäckebröd AB</t>
  </si>
  <si>
    <t>Lars Peterson</t>
  </si>
  <si>
    <t>Kaloadagatan 13</t>
  </si>
  <si>
    <t>Göteborg</t>
  </si>
  <si>
    <t>S-345 67</t>
  </si>
  <si>
    <t xml:space="preserve">Sweden </t>
  </si>
  <si>
    <t>031-987 65 43</t>
  </si>
  <si>
    <t>031-987 65 91</t>
  </si>
  <si>
    <t>Refrescos Americanas LTDA</t>
  </si>
  <si>
    <t>Carlos Diaz</t>
  </si>
  <si>
    <t>Av. das Americanas 12.890</t>
  </si>
  <si>
    <t>5442</t>
  </si>
  <si>
    <t>(11) 555 4640</t>
  </si>
  <si>
    <t>Heli Süßwaren GmbH &amp; Co. KG</t>
  </si>
  <si>
    <t>Petra Winkler</t>
  </si>
  <si>
    <t>Tiergartenstraße 5</t>
  </si>
  <si>
    <t>10785</t>
  </si>
  <si>
    <t>(010) 9984510</t>
  </si>
  <si>
    <t>Plutzer Lebensmittelgroßmärkte AG</t>
  </si>
  <si>
    <t>Martin Bein</t>
  </si>
  <si>
    <t>International Marketing Mgr.</t>
  </si>
  <si>
    <t>Bogenallee 51</t>
  </si>
  <si>
    <t>Frankfurt</t>
  </si>
  <si>
    <t>60439</t>
  </si>
  <si>
    <t>(069) 992755</t>
  </si>
  <si>
    <t>Plutzer (on the World Wide Web)#http://www.microsoft.com/accessdev/sampleapps/plutzer.htm#</t>
  </si>
  <si>
    <t>Nord-Ost-Fisch Handelsgesellschaft mbH</t>
  </si>
  <si>
    <t>Sven Petersen</t>
  </si>
  <si>
    <t>Coordinator Foreign Markets</t>
  </si>
  <si>
    <t>Frahmredder 112a</t>
  </si>
  <si>
    <t>Cuxhaven</t>
  </si>
  <si>
    <t>27478</t>
  </si>
  <si>
    <t>(04721) 8713</t>
  </si>
  <si>
    <t>(04721) 8714</t>
  </si>
  <si>
    <t>Formaggi Fortini s.r.l.</t>
  </si>
  <si>
    <t>Elio Rossi</t>
  </si>
  <si>
    <t>Viale Dante, 75</t>
  </si>
  <si>
    <t>Ravenna</t>
  </si>
  <si>
    <t>48100</t>
  </si>
  <si>
    <t>(0544) 60323</t>
  </si>
  <si>
    <t>(0544) 60603</t>
  </si>
  <si>
    <t>#FORMAGGI.HTM#</t>
  </si>
  <si>
    <t>Norske Meierier</t>
  </si>
  <si>
    <t>Beate Vileid</t>
  </si>
  <si>
    <t>Hatlevegen 5</t>
  </si>
  <si>
    <t>Sandvika</t>
  </si>
  <si>
    <t>1320</t>
  </si>
  <si>
    <t>(0)2-953010</t>
  </si>
  <si>
    <t>Bigfoot Breweries</t>
  </si>
  <si>
    <t>Cheryl Saylor</t>
  </si>
  <si>
    <t>Regional Account Rep.</t>
  </si>
  <si>
    <t>3400 - 8th Avenue_x000D_
Suite 210</t>
  </si>
  <si>
    <t>Bend</t>
  </si>
  <si>
    <t>97101</t>
  </si>
  <si>
    <t>Svensk Sjöföda AB</t>
  </si>
  <si>
    <t>Michael Björn</t>
  </si>
  <si>
    <t>Brovallavägen 231</t>
  </si>
  <si>
    <t>Stockholm</t>
  </si>
  <si>
    <t>S-123 45</t>
  </si>
  <si>
    <t>08-123 45 67</t>
  </si>
  <si>
    <t>Aux joyeux ecclésiastiques</t>
  </si>
  <si>
    <t>Guylène Nodier</t>
  </si>
  <si>
    <t>203, Rue des Francs-Bourgeois</t>
  </si>
  <si>
    <t>75004</t>
  </si>
  <si>
    <t>(1) 03.83.00.68</t>
  </si>
  <si>
    <t>(1) 03.83.00.62</t>
  </si>
  <si>
    <t>New England Seafood Cannery</t>
  </si>
  <si>
    <t>Robb Merchant</t>
  </si>
  <si>
    <t>Wholesale Account Agent</t>
  </si>
  <si>
    <t>Order Processing Dept._x000D_
2100 Paul Revere Blvd.</t>
  </si>
  <si>
    <t>MA</t>
  </si>
  <si>
    <t>02134</t>
  </si>
  <si>
    <t>(617) 555-3267</t>
  </si>
  <si>
    <t>(617) 555-3389</t>
  </si>
  <si>
    <t>Leka Trading</t>
  </si>
  <si>
    <t>Chandra Leka</t>
  </si>
  <si>
    <t>471 Serangoon Loop, Suite #402</t>
  </si>
  <si>
    <t>Singapore</t>
  </si>
  <si>
    <t>0512</t>
  </si>
  <si>
    <t>555-8787</t>
  </si>
  <si>
    <t>Lyngbysild</t>
  </si>
  <si>
    <t>Niels Petersen</t>
  </si>
  <si>
    <t>Lyngbysild_x000D_
Fiskebakken 10</t>
  </si>
  <si>
    <t>Lyngby</t>
  </si>
  <si>
    <t>2800</t>
  </si>
  <si>
    <t>43844108</t>
  </si>
  <si>
    <t>43844115</t>
  </si>
  <si>
    <t>Zaanse Snoepfabriek</t>
  </si>
  <si>
    <t>Dirk Luchte</t>
  </si>
  <si>
    <t>Verkoop_x000D_
Rijnweg 22</t>
  </si>
  <si>
    <t>Zaandam</t>
  </si>
  <si>
    <t>9999 ZZ</t>
  </si>
  <si>
    <t>Netherlands</t>
  </si>
  <si>
    <t>(12345) 1212</t>
  </si>
  <si>
    <t>(12345) 1210</t>
  </si>
  <si>
    <t>Karkki Oy</t>
  </si>
  <si>
    <t>Anne Heikkonen</t>
  </si>
  <si>
    <t>Product Manager</t>
  </si>
  <si>
    <t>Valtakatu 12</t>
  </si>
  <si>
    <t>Lappeenranta</t>
  </si>
  <si>
    <t>53120</t>
  </si>
  <si>
    <t>(953) 10956</t>
  </si>
  <si>
    <t>G'day, Mate</t>
  </si>
  <si>
    <t>Wendy Mackenzie</t>
  </si>
  <si>
    <t>170 Prince Edward Parade_x000D_
Hunter's Hill</t>
  </si>
  <si>
    <t>Sydney</t>
  </si>
  <si>
    <t>NSW</t>
  </si>
  <si>
    <t>2042</t>
  </si>
  <si>
    <t>(02) 555-5914</t>
  </si>
  <si>
    <t>(02) 555-4873</t>
  </si>
  <si>
    <t>G'day Mate (on the World Wide Web)#http://www.microsoft.com/accessdev/sampleapps/gdaymate.htm#</t>
  </si>
  <si>
    <t>Ma Maison</t>
  </si>
  <si>
    <t>Jean-Guy Lauzon</t>
  </si>
  <si>
    <t>2960 Rue St. Laurent</t>
  </si>
  <si>
    <t>(514) 555-9022</t>
  </si>
  <si>
    <t>Pasta Buttini s.r.l.</t>
  </si>
  <si>
    <t>Giovanni Giudici</t>
  </si>
  <si>
    <t>Via dei Gelsomini, 153</t>
  </si>
  <si>
    <t>Salerno</t>
  </si>
  <si>
    <t>84100</t>
  </si>
  <si>
    <t>(089) 6547665</t>
  </si>
  <si>
    <t>(089) 6547667</t>
  </si>
  <si>
    <t>Escargots Nouveaux</t>
  </si>
  <si>
    <t>Marie Delamare</t>
  </si>
  <si>
    <t>22, rue H. Voiron</t>
  </si>
  <si>
    <t>Montceau</t>
  </si>
  <si>
    <t>71300</t>
  </si>
  <si>
    <t>85.57.00.07</t>
  </si>
  <si>
    <t>Gai pâturage</t>
  </si>
  <si>
    <t>Eliane Noz</t>
  </si>
  <si>
    <t>Bat. B_x000D_
3, rue des Alpes</t>
  </si>
  <si>
    <t>Annecy</t>
  </si>
  <si>
    <t>74000</t>
  </si>
  <si>
    <t>38.76.98.06</t>
  </si>
  <si>
    <t>38.76.98.58</t>
  </si>
  <si>
    <t>Forêts d'érables</t>
  </si>
  <si>
    <t>Chantal Goulet</t>
  </si>
  <si>
    <t>148 rue Chasseur</t>
  </si>
  <si>
    <t>Ste-Hyacinthe</t>
  </si>
  <si>
    <t>J2S 7S8</t>
  </si>
  <si>
    <t>(514) 555-2955</t>
  </si>
  <si>
    <t>(514) 555-2921</t>
  </si>
  <si>
    <t>(link)</t>
  </si>
  <si>
    <t>Approved?</t>
  </si>
  <si>
    <t>Alan</t>
  </si>
  <si>
    <t>Bob</t>
  </si>
  <si>
    <t>Chris</t>
  </si>
  <si>
    <t>Dave</t>
  </si>
  <si>
    <t>Bank Holidays</t>
  </si>
  <si>
    <t>Good Friday</t>
  </si>
  <si>
    <t>Juneteenth</t>
  </si>
  <si>
    <t>Columbus Day</t>
  </si>
  <si>
    <t>Are you a 1st time home buyer?</t>
  </si>
  <si>
    <t>What type of house is it?</t>
  </si>
  <si>
    <t>What is your next choice of type of house?</t>
  </si>
  <si>
    <t>Primary Loan</t>
  </si>
  <si>
    <t>Second Loan</t>
  </si>
  <si>
    <t>Houston</t>
  </si>
  <si>
    <t>Company Budget - 2023</t>
  </si>
  <si>
    <t>full name 1</t>
  </si>
  <si>
    <t>Full Name 2</t>
  </si>
  <si>
    <t>Upper</t>
  </si>
  <si>
    <t>lower</t>
  </si>
  <si>
    <t>Basic Math in Excel</t>
  </si>
  <si>
    <t>Mathematical Order</t>
  </si>
  <si>
    <t>Rule # 1 - All formulas start with an =.</t>
  </si>
  <si>
    <t>Symbol</t>
  </si>
  <si>
    <t>Word</t>
  </si>
  <si>
    <t>Example</t>
  </si>
  <si>
    <t>Result</t>
  </si>
  <si>
    <t>First Letter</t>
  </si>
  <si>
    <t>Phrase</t>
  </si>
  <si>
    <t>()</t>
  </si>
  <si>
    <t>Parenthesis</t>
  </si>
  <si>
    <t>=(4+5)*6</t>
  </si>
  <si>
    <t>P</t>
  </si>
  <si>
    <t>Please</t>
  </si>
  <si>
    <t>Rule # 2 - It is better to click on a cell that has the number you want 
to use,rather than typing in that number.</t>
  </si>
  <si>
    <t>=4+5*6</t>
  </si>
  <si>
    <t>^</t>
  </si>
  <si>
    <t>Exponent</t>
  </si>
  <si>
    <t>=2^4</t>
  </si>
  <si>
    <t>E</t>
  </si>
  <si>
    <t>Excuse</t>
  </si>
  <si>
    <t>Rule # 3 - In a longer formulas, the math is going to follow the mathematical order, as defined on the right.</t>
  </si>
  <si>
    <t>*</t>
  </si>
  <si>
    <t>Multiplication</t>
  </si>
  <si>
    <t>=4*5</t>
  </si>
  <si>
    <t>M</t>
  </si>
  <si>
    <t>My</t>
  </si>
  <si>
    <t>/</t>
  </si>
  <si>
    <t>Division</t>
  </si>
  <si>
    <t>=99/11</t>
  </si>
  <si>
    <t>Dear</t>
  </si>
  <si>
    <t>+</t>
  </si>
  <si>
    <t>Addition</t>
  </si>
  <si>
    <t>=98+56</t>
  </si>
  <si>
    <t>Aunt</t>
  </si>
  <si>
    <t>-</t>
  </si>
  <si>
    <t>Subtraction</t>
  </si>
  <si>
    <t>=22-5</t>
  </si>
  <si>
    <t>S</t>
  </si>
  <si>
    <t>Sally</t>
  </si>
  <si>
    <t>PowerBI / PowerPivot Formulas</t>
  </si>
  <si>
    <t>Table</t>
  </si>
  <si>
    <t>Type</t>
  </si>
  <si>
    <t>Formula</t>
  </si>
  <si>
    <t>Orders</t>
  </si>
  <si>
    <t>New Column</t>
  </si>
  <si>
    <t>companyname = related(Customers6[CompanyName])</t>
  </si>
  <si>
    <t>shippersname = related(Shippers2[CompanyName])</t>
  </si>
  <si>
    <t>products</t>
  </si>
  <si>
    <t>suppliername = RELATED(Suppliers1[CompanyName])</t>
  </si>
  <si>
    <t>categoryname = RELATED(Categories7[CategoryName])</t>
  </si>
  <si>
    <t>employees</t>
  </si>
  <si>
    <t>NewColumn</t>
  </si>
  <si>
    <t>age = rounddown((DATEDIFF(Employees5[BirthDate],TODAY(),DAY))/365,0)</t>
  </si>
  <si>
    <t>yearsofservice = rounddown((DATEDIFF(Employees5[HireDate],TODAY(),DAY))/365,0)</t>
  </si>
  <si>
    <t>orderdetails</t>
  </si>
  <si>
    <t>LINETOTAL = Order_Details[Quantity]*Order_Details[UnitPrice]</t>
  </si>
  <si>
    <t>orders</t>
  </si>
  <si>
    <t>days = datediff(Orders4[OrderDate],Orders4[ShippedDate],DAY)</t>
  </si>
  <si>
    <t>Products</t>
  </si>
  <si>
    <t>PowerQuery</t>
  </si>
  <si>
    <t>Conditional Column = if unitsinstock &gt; reorderlevel then No else if Discountinued = true then No else False</t>
  </si>
  <si>
    <t>birthmonth = month(Employees5[BirthDate])</t>
  </si>
  <si>
    <t>hiremonth = month(Employees5[HireDate])</t>
  </si>
  <si>
    <t>numoflineitems = CALCULATE(COUNTA('Order_Details'[OrderID]), ALL('Order_Details'[OrderID]))</t>
  </si>
  <si>
    <t>New Measure</t>
  </si>
  <si>
    <t>orderamount for France = CALCULATE(SUM('Orders4'[orderamount]),'Orders4'[ShipCountry] IN { "France" })</t>
  </si>
  <si>
    <t>New Quick Measure</t>
  </si>
  <si>
    <t>orderamount for Germany = CALCULATE(SUM('Orders4'[orderamount]),'Orders4'[ShipCountry] IN { "Germany" })</t>
  </si>
  <si>
    <t>Difference from filtered value = Orderamount, Shipcountry = France</t>
  </si>
  <si>
    <t>Running total , employee last name, amount</t>
  </si>
  <si>
    <t>% of difference on filtered amount - shipcountry = france, orderamount</t>
  </si>
  <si>
    <t>Year over Year change = orderamount , orderdate</t>
  </si>
  <si>
    <t>Year to date total</t>
  </si>
  <si>
    <t>max of orderamount - employee name</t>
  </si>
  <si>
    <t>min of orderamount - employee name</t>
  </si>
  <si>
    <t>partofayear = YEARFRAC(Orders4[OrderDate],Orders4[ShippedDate])</t>
  </si>
  <si>
    <t>NewMeasure</t>
  </si>
  <si>
    <t xml:space="preserve">citycount=COUNTROWS(DISTINCT(Orders4[ShipCity])) </t>
  </si>
  <si>
    <t>customers</t>
  </si>
  <si>
    <t>firstorder = FIRSTDATE(Orders4[OrderDate])</t>
  </si>
  <si>
    <t>lastorderdate = LASTDATE(Orders4[OrderDate])</t>
  </si>
  <si>
    <t>Prev = CALCULATE(sum(Orders4[orderamount]),PARALLELPERIOD(Orders4[OrderDate].[Date],-1,year))</t>
  </si>
  <si>
    <t>Prev3 = CALCULATE(sum(Orders4[orderamount]),PREVIOUSYEAR(Orders4[OrderDate].[Date]))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</si>
</sst>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quot;$&quot;#,##0.00"/>
    <numFmt numFmtId="165" formatCode="_(&quot;$&quot;* #,##0_);_(&quot;$&quot;* \(#,##0\);_(&quot;$&quot;* &quot;-&quot;??_);_(@_)"/>
    <numFmt numFmtId="166" formatCode="#,##0.000"/>
    <numFmt numFmtId="167" formatCode="[&lt;=9999999]###\-####;\(###\)\ ###\-####"/>
    <numFmt numFmtId="168" formatCode="&quot;$&quot;#,##0"/>
    <numFmt numFmtId="169" formatCode="0.0%"/>
    <numFmt numFmtId="170" formatCode="_(* #,##0_);_(* \(#,##0\);_(* &quot;-&quot;??_);_(@_)"/>
    <numFmt numFmtId="171" formatCode="ddd\ mmm\ dd"/>
  </numFmts>
  <fonts count="29" x14ac:knownFonts="1">
    <font>
      <sz val="11"/>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theme="10"/>
      <name val="Arial"/>
      <family val="2"/>
    </font>
    <font>
      <b/>
      <sz val="10"/>
      <name val="Arial"/>
      <family val="2"/>
    </font>
    <font>
      <b/>
      <sz val="20"/>
      <name val="Arial"/>
      <family val="2"/>
    </font>
    <font>
      <b/>
      <sz val="11"/>
      <color theme="0"/>
      <name val="Calibri"/>
      <family val="2"/>
      <scheme val="minor"/>
    </font>
    <font>
      <b/>
      <sz val="11"/>
      <name val="Calibri"/>
      <family val="2"/>
      <scheme val="minor"/>
    </font>
    <font>
      <sz val="11"/>
      <name val="Calibri"/>
      <family val="2"/>
      <scheme val="minor"/>
    </font>
    <font>
      <b/>
      <i/>
      <sz val="11"/>
      <name val="Calibri"/>
      <family val="2"/>
      <scheme val="minor"/>
    </font>
    <font>
      <sz val="11"/>
      <color theme="1"/>
      <name val="Arial"/>
      <family val="2"/>
    </font>
    <font>
      <sz val="10"/>
      <name val="Arial"/>
      <family val="2"/>
    </font>
    <font>
      <b/>
      <sz val="14"/>
      <name val="Arial"/>
      <family val="2"/>
    </font>
    <font>
      <u/>
      <sz val="11"/>
      <color theme="10"/>
      <name val="Calibri"/>
      <family val="2"/>
      <scheme val="minor"/>
    </font>
    <font>
      <b/>
      <sz val="11"/>
      <color theme="1"/>
      <name val="Calibri"/>
      <family val="2"/>
      <scheme val="minor"/>
    </font>
    <font>
      <sz val="11"/>
      <color theme="0"/>
      <name val="Calibri"/>
      <family val="2"/>
      <scheme val="minor"/>
    </font>
    <font>
      <b/>
      <sz val="10"/>
      <color theme="0"/>
      <name val="Arial"/>
      <family val="2"/>
    </font>
    <font>
      <sz val="10"/>
      <color theme="0"/>
      <name val="Arial"/>
      <family val="2"/>
    </font>
    <font>
      <i/>
      <sz val="10"/>
      <name val="Arial"/>
      <family val="2"/>
    </font>
    <font>
      <sz val="11"/>
      <name val="Calibri"/>
      <family val="2"/>
    </font>
    <font>
      <sz val="8"/>
      <color rgb="FF000000"/>
      <name val="Segoe UI"/>
      <family val="2"/>
    </font>
    <font>
      <b/>
      <sz val="16"/>
      <name val="Arial"/>
      <family val="2"/>
    </font>
    <font>
      <b/>
      <sz val="20"/>
      <color theme="1"/>
      <name val="Calibri"/>
      <family val="2"/>
      <scheme val="minor"/>
    </font>
  </fonts>
  <fills count="9">
    <fill>
      <patternFill patternType="none"/>
    </fill>
    <fill>
      <patternFill patternType="gray125"/>
    </fill>
    <fill>
      <patternFill patternType="solid">
        <fgColor theme="3"/>
        <bgColor indexed="63"/>
      </patternFill>
    </fill>
    <fill>
      <patternFill patternType="solid">
        <fgColor theme="4" tint="0.79998168889431442"/>
        <bgColor indexed="63"/>
      </patternFill>
    </fill>
    <fill>
      <patternFill patternType="solid">
        <fgColor indexed="22"/>
        <bgColor indexed="64"/>
      </patternFill>
    </fill>
    <fill>
      <patternFill patternType="solid">
        <fgColor indexed="43"/>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theme="4" tint="0.7999816888943144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style="thin">
        <color theme="0"/>
      </bottom>
      <diagonal/>
    </border>
    <border>
      <left style="thin">
        <color indexed="64"/>
      </left>
      <right style="thin">
        <color indexed="8"/>
      </right>
      <top style="thin">
        <color theme="0"/>
      </top>
      <bottom style="thin">
        <color theme="0"/>
      </bottom>
      <diagonal/>
    </border>
    <border>
      <left style="thin">
        <color indexed="64"/>
      </left>
      <right style="thin">
        <color indexed="8"/>
      </right>
      <top style="thin">
        <color theme="0"/>
      </top>
      <bottom style="thin">
        <color indexed="64"/>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4" tint="0.39997558519241921"/>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
    <xf numFmtId="0" fontId="0" fillId="0" borderId="0"/>
    <xf numFmtId="0" fontId="8" fillId="0" borderId="0"/>
    <xf numFmtId="0" fontId="9" fillId="0" borderId="0" applyNumberForma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0" fontId="16" fillId="0" borderId="0"/>
    <xf numFmtId="9" fontId="6" fillId="0" borderId="0" applyFont="0" applyFill="0" applyBorder="0" applyAlignment="0" applyProtection="0"/>
    <xf numFmtId="0" fontId="8" fillId="0" borderId="0"/>
    <xf numFmtId="0" fontId="8"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9" fillId="0" borderId="0" applyNumberFormat="0" applyFill="0" applyBorder="0" applyAlignment="0" applyProtection="0"/>
    <xf numFmtId="0" fontId="5" fillId="0" borderId="0"/>
    <xf numFmtId="9" fontId="8" fillId="0" borderId="0" applyFont="0" applyFill="0" applyBorder="0" applyAlignment="0" applyProtection="0"/>
    <xf numFmtId="0" fontId="4" fillId="0" borderId="0"/>
    <xf numFmtId="0" fontId="3" fillId="0" borderId="0"/>
    <xf numFmtId="0" fontId="2" fillId="0" borderId="0"/>
    <xf numFmtId="0" fontId="1" fillId="0" borderId="0"/>
  </cellStyleXfs>
  <cellXfs count="152">
    <xf numFmtId="0" fontId="0" fillId="0" borderId="0" xfId="0"/>
    <xf numFmtId="0" fontId="8" fillId="0" borderId="0" xfId="1"/>
    <xf numFmtId="0" fontId="9" fillId="0" borderId="0" xfId="2"/>
    <xf numFmtId="14" fontId="8" fillId="0" borderId="0" xfId="1" applyNumberFormat="1"/>
    <xf numFmtId="8" fontId="8" fillId="0" borderId="0" xfId="1" applyNumberFormat="1"/>
    <xf numFmtId="4" fontId="8" fillId="0" borderId="0" xfId="1" applyNumberFormat="1"/>
    <xf numFmtId="0" fontId="7" fillId="0" borderId="0" xfId="3"/>
    <xf numFmtId="14" fontId="7" fillId="0" borderId="0" xfId="3" applyNumberFormat="1"/>
    <xf numFmtId="164" fontId="7" fillId="0" borderId="0" xfId="3" applyNumberFormat="1"/>
    <xf numFmtId="18" fontId="7" fillId="0" borderId="0" xfId="3" applyNumberFormat="1"/>
    <xf numFmtId="0" fontId="10" fillId="0" borderId="0" xfId="3" applyFont="1" applyAlignment="1">
      <alignment horizontal="center"/>
    </xf>
    <xf numFmtId="0" fontId="10" fillId="0" borderId="0" xfId="3" applyFont="1" applyAlignment="1">
      <alignment horizontal="center" wrapText="1"/>
    </xf>
    <xf numFmtId="0" fontId="8" fillId="0" borderId="0" xfId="3" applyFont="1"/>
    <xf numFmtId="165" fontId="0" fillId="0" borderId="0" xfId="4" applyNumberFormat="1" applyFont="1"/>
    <xf numFmtId="2" fontId="7" fillId="0" borderId="0" xfId="3" applyNumberFormat="1"/>
    <xf numFmtId="10" fontId="0" fillId="0" borderId="0" xfId="5" applyNumberFormat="1" applyFont="1"/>
    <xf numFmtId="0" fontId="7" fillId="0" borderId="0" xfId="3" applyAlignment="1">
      <alignment horizontal="left"/>
    </xf>
    <xf numFmtId="166" fontId="7" fillId="0" borderId="0" xfId="3" applyNumberFormat="1"/>
    <xf numFmtId="2" fontId="8" fillId="0" borderId="0" xfId="1" applyNumberFormat="1"/>
    <xf numFmtId="1" fontId="8" fillId="0" borderId="0" xfId="1" applyNumberFormat="1"/>
    <xf numFmtId="1" fontId="0" fillId="0" borderId="0" xfId="0" applyNumberFormat="1"/>
    <xf numFmtId="14" fontId="0" fillId="0" borderId="0" xfId="0" applyNumberFormat="1"/>
    <xf numFmtId="16" fontId="0" fillId="0" borderId="0" xfId="0" applyNumberFormat="1"/>
    <xf numFmtId="49" fontId="8" fillId="0" borderId="0" xfId="1" applyNumberFormat="1"/>
    <xf numFmtId="167" fontId="8" fillId="0" borderId="0" xfId="1" applyNumberFormat="1"/>
    <xf numFmtId="0" fontId="6" fillId="0" borderId="0" xfId="6"/>
    <xf numFmtId="0" fontId="12" fillId="2" borderId="1" xfId="6" applyFont="1" applyFill="1" applyBorder="1" applyAlignment="1">
      <alignment horizontal="center" vertical="center" wrapText="1"/>
    </xf>
    <xf numFmtId="0" fontId="13" fillId="0" borderId="0" xfId="6" applyFont="1" applyAlignment="1">
      <alignment horizontal="right"/>
    </xf>
    <xf numFmtId="168" fontId="8" fillId="0" borderId="0" xfId="6" applyNumberFormat="1" applyFont="1" applyAlignment="1">
      <alignment horizontal="right" vertical="top" wrapText="1"/>
    </xf>
    <xf numFmtId="168" fontId="14" fillId="3" borderId="2" xfId="6" applyNumberFormat="1" applyFont="1" applyFill="1" applyBorder="1" applyAlignment="1">
      <alignment horizontal="right" vertical="top" wrapText="1"/>
    </xf>
    <xf numFmtId="10" fontId="14" fillId="3" borderId="2" xfId="6" applyNumberFormat="1" applyFont="1" applyFill="1" applyBorder="1" applyAlignment="1">
      <alignment horizontal="center" vertical="top" wrapText="1"/>
    </xf>
    <xf numFmtId="10" fontId="8" fillId="0" borderId="0" xfId="6" applyNumberFormat="1" applyFont="1" applyAlignment="1">
      <alignment horizontal="right" vertical="top" wrapText="1"/>
    </xf>
    <xf numFmtId="168" fontId="14" fillId="3" borderId="3" xfId="6" applyNumberFormat="1" applyFont="1" applyFill="1" applyBorder="1" applyAlignment="1">
      <alignment horizontal="right" vertical="top" wrapText="1"/>
    </xf>
    <xf numFmtId="10" fontId="14" fillId="3" borderId="3" xfId="6" applyNumberFormat="1" applyFont="1" applyFill="1" applyBorder="1" applyAlignment="1">
      <alignment horizontal="center" vertical="top" wrapText="1"/>
    </xf>
    <xf numFmtId="0" fontId="15" fillId="0" borderId="0" xfId="6" applyFont="1"/>
    <xf numFmtId="0" fontId="12" fillId="2" borderId="4" xfId="6" applyFont="1" applyFill="1" applyBorder="1" applyAlignment="1">
      <alignment horizontal="center" vertical="top" wrapText="1"/>
    </xf>
    <xf numFmtId="168" fontId="14" fillId="3" borderId="2" xfId="6" applyNumberFormat="1" applyFont="1" applyFill="1" applyBorder="1" applyAlignment="1">
      <alignment horizontal="right" vertical="center" wrapText="1"/>
    </xf>
    <xf numFmtId="168" fontId="14" fillId="3" borderId="3" xfId="6" applyNumberFormat="1" applyFont="1" applyFill="1" applyBorder="1" applyAlignment="1">
      <alignment horizontal="right" vertical="center" wrapText="1"/>
    </xf>
    <xf numFmtId="168" fontId="14" fillId="0" borderId="0" xfId="6" applyNumberFormat="1" applyFont="1" applyAlignment="1">
      <alignment horizontal="right" vertical="top" wrapText="1"/>
    </xf>
    <xf numFmtId="0" fontId="12" fillId="2" borderId="5" xfId="6" applyFont="1" applyFill="1" applyBorder="1" applyAlignment="1">
      <alignment horizontal="center" vertical="top" wrapText="1"/>
    </xf>
    <xf numFmtId="10" fontId="14" fillId="0" borderId="0" xfId="6" applyNumberFormat="1" applyFont="1" applyAlignment="1">
      <alignment horizontal="right" vertical="top" wrapText="1"/>
    </xf>
    <xf numFmtId="0" fontId="12" fillId="2" borderId="6" xfId="6" applyFont="1" applyFill="1" applyBorder="1" applyAlignment="1">
      <alignment horizontal="center" vertical="top" wrapText="1"/>
    </xf>
    <xf numFmtId="0" fontId="16" fillId="0" borderId="0" xfId="7"/>
    <xf numFmtId="9" fontId="16" fillId="0" borderId="0" xfId="7" applyNumberFormat="1"/>
    <xf numFmtId="0" fontId="8" fillId="0" borderId="0" xfId="6" applyFont="1"/>
    <xf numFmtId="164" fontId="6" fillId="0" borderId="0" xfId="6" applyNumberFormat="1" applyProtection="1">
      <protection locked="0"/>
    </xf>
    <xf numFmtId="164" fontId="6" fillId="0" borderId="0" xfId="6" applyNumberFormat="1" applyProtection="1">
      <protection hidden="1"/>
    </xf>
    <xf numFmtId="10" fontId="6" fillId="0" borderId="0" xfId="8" applyNumberFormat="1" applyProtection="1">
      <protection hidden="1"/>
    </xf>
    <xf numFmtId="164" fontId="16" fillId="0" borderId="0" xfId="7" applyNumberFormat="1" applyProtection="1">
      <protection hidden="1"/>
    </xf>
    <xf numFmtId="0" fontId="6" fillId="0" borderId="0" xfId="6" applyProtection="1">
      <protection hidden="1"/>
    </xf>
    <xf numFmtId="0" fontId="16" fillId="0" borderId="0" xfId="7" applyProtection="1">
      <protection hidden="1"/>
    </xf>
    <xf numFmtId="0" fontId="6" fillId="0" borderId="0" xfId="6" applyAlignment="1">
      <alignment horizontal="left"/>
    </xf>
    <xf numFmtId="164" fontId="6" fillId="0" borderId="0" xfId="6" applyNumberFormat="1"/>
    <xf numFmtId="0" fontId="10" fillId="0" borderId="0" xfId="9" applyFont="1" applyAlignment="1">
      <alignment horizontal="right"/>
    </xf>
    <xf numFmtId="0" fontId="8" fillId="0" borderId="0" xfId="9" applyAlignment="1">
      <alignment horizontal="right"/>
    </xf>
    <xf numFmtId="0" fontId="8" fillId="0" borderId="0" xfId="9"/>
    <xf numFmtId="0" fontId="8" fillId="0" borderId="1" xfId="9" applyBorder="1"/>
    <xf numFmtId="0" fontId="10" fillId="4" borderId="1" xfId="9" applyFont="1" applyFill="1" applyBorder="1"/>
    <xf numFmtId="3" fontId="8" fillId="5" borderId="1" xfId="9" applyNumberFormat="1" applyFill="1" applyBorder="1"/>
    <xf numFmtId="3" fontId="8" fillId="0" borderId="0" xfId="9" applyNumberFormat="1"/>
    <xf numFmtId="0" fontId="10" fillId="0" borderId="0" xfId="9" applyFont="1"/>
    <xf numFmtId="14" fontId="10" fillId="0" borderId="7" xfId="10" applyNumberFormat="1" applyFont="1" applyBorder="1"/>
    <xf numFmtId="0" fontId="10" fillId="0" borderId="7" xfId="10" applyFont="1" applyBorder="1"/>
    <xf numFmtId="164" fontId="10" fillId="0" borderId="7" xfId="10" applyNumberFormat="1" applyFont="1" applyBorder="1"/>
    <xf numFmtId="164" fontId="10" fillId="0" borderId="8" xfId="10" applyNumberFormat="1" applyFont="1" applyBorder="1"/>
    <xf numFmtId="0" fontId="8" fillId="0" borderId="0" xfId="10"/>
    <xf numFmtId="14" fontId="16" fillId="0" borderId="0" xfId="7" applyNumberFormat="1"/>
    <xf numFmtId="164" fontId="16" fillId="0" borderId="0" xfId="7" applyNumberFormat="1"/>
    <xf numFmtId="164" fontId="8" fillId="0" borderId="0" xfId="10" applyNumberFormat="1"/>
    <xf numFmtId="14" fontId="8" fillId="0" borderId="0" xfId="10" applyNumberFormat="1"/>
    <xf numFmtId="0" fontId="18" fillId="0" borderId="0" xfId="11" applyFont="1" applyAlignment="1">
      <alignment horizontal="left"/>
    </xf>
    <xf numFmtId="0" fontId="17" fillId="0" borderId="0" xfId="11"/>
    <xf numFmtId="0" fontId="10" fillId="0" borderId="0" xfId="11" applyFont="1" applyAlignment="1">
      <alignment horizontal="center" wrapText="1"/>
    </xf>
    <xf numFmtId="165" fontId="0" fillId="0" borderId="0" xfId="12" applyNumberFormat="1" applyFont="1"/>
    <xf numFmtId="169" fontId="0" fillId="0" borderId="0" xfId="13" applyNumberFormat="1" applyFont="1"/>
    <xf numFmtId="8" fontId="17" fillId="0" borderId="0" xfId="11" applyNumberFormat="1"/>
    <xf numFmtId="170" fontId="0" fillId="0" borderId="0" xfId="14" applyNumberFormat="1" applyFont="1"/>
    <xf numFmtId="0" fontId="10" fillId="4" borderId="1" xfId="11" applyFont="1" applyFill="1" applyBorder="1" applyAlignment="1">
      <alignment horizontal="center"/>
    </xf>
    <xf numFmtId="0" fontId="10" fillId="4" borderId="9" xfId="11" applyFont="1" applyFill="1" applyBorder="1" applyAlignment="1">
      <alignment horizontal="center"/>
    </xf>
    <xf numFmtId="0" fontId="17" fillId="0" borderId="0" xfId="11" applyAlignment="1">
      <alignment horizontal="center"/>
    </xf>
    <xf numFmtId="0" fontId="17" fillId="5" borderId="1" xfId="11" applyFill="1" applyBorder="1" applyAlignment="1">
      <alignment horizontal="center"/>
    </xf>
    <xf numFmtId="2" fontId="6" fillId="0" borderId="0" xfId="6" applyNumberFormat="1"/>
    <xf numFmtId="10" fontId="0" fillId="0" borderId="0" xfId="8" applyNumberFormat="1" applyFont="1"/>
    <xf numFmtId="166" fontId="6" fillId="0" borderId="0" xfId="6" applyNumberFormat="1"/>
    <xf numFmtId="0" fontId="10" fillId="0" borderId="0" xfId="3" applyFont="1"/>
    <xf numFmtId="0" fontId="5" fillId="0" borderId="0" xfId="16"/>
    <xf numFmtId="0" fontId="17" fillId="0" borderId="0" xfId="11" applyAlignment="1">
      <alignment horizontal="center" wrapText="1"/>
    </xf>
    <xf numFmtId="164" fontId="8" fillId="0" borderId="0" xfId="11" applyNumberFormat="1" applyFont="1" applyAlignment="1">
      <alignment horizontal="center" wrapText="1"/>
    </xf>
    <xf numFmtId="164" fontId="17" fillId="0" borderId="0" xfId="11" applyNumberFormat="1" applyAlignment="1">
      <alignment horizontal="center" wrapText="1"/>
    </xf>
    <xf numFmtId="0" fontId="17" fillId="0" borderId="0" xfId="11" applyAlignment="1">
      <alignment wrapText="1"/>
    </xf>
    <xf numFmtId="164" fontId="17" fillId="0" borderId="0" xfId="11" applyNumberFormat="1" applyAlignment="1">
      <alignment wrapText="1"/>
    </xf>
    <xf numFmtId="0" fontId="17" fillId="0" borderId="0" xfId="11" applyProtection="1">
      <protection locked="0"/>
    </xf>
    <xf numFmtId="164" fontId="17" fillId="0" borderId="0" xfId="11" applyNumberFormat="1"/>
    <xf numFmtId="164" fontId="0" fillId="0" borderId="0" xfId="14" applyNumberFormat="1" applyFont="1"/>
    <xf numFmtId="164" fontId="0" fillId="0" borderId="0" xfId="14" applyNumberFormat="1" applyFont="1" applyProtection="1">
      <protection hidden="1"/>
    </xf>
    <xf numFmtId="9" fontId="0" fillId="0" borderId="0" xfId="13" applyFont="1" applyProtection="1">
      <protection hidden="1"/>
    </xf>
    <xf numFmtId="164" fontId="17" fillId="0" borderId="0" xfId="11" applyNumberFormat="1" applyProtection="1">
      <protection hidden="1"/>
    </xf>
    <xf numFmtId="9" fontId="17" fillId="0" borderId="0" xfId="11" applyNumberFormat="1" applyProtection="1">
      <protection hidden="1"/>
    </xf>
    <xf numFmtId="164" fontId="10" fillId="0" borderId="0" xfId="11" applyNumberFormat="1" applyFont="1" applyAlignment="1">
      <alignment horizontal="right"/>
    </xf>
    <xf numFmtId="164" fontId="17" fillId="0" borderId="10" xfId="11" applyNumberFormat="1" applyBorder="1"/>
    <xf numFmtId="0" fontId="17" fillId="0" borderId="11" xfId="11" applyBorder="1"/>
    <xf numFmtId="164" fontId="17" fillId="0" borderId="11" xfId="11" applyNumberFormat="1" applyBorder="1" applyAlignment="1">
      <alignment horizontal="right"/>
    </xf>
    <xf numFmtId="164" fontId="0" fillId="0" borderId="12" xfId="14" applyNumberFormat="1" applyFont="1" applyBorder="1"/>
    <xf numFmtId="164" fontId="17" fillId="0" borderId="13" xfId="11" applyNumberFormat="1" applyBorder="1"/>
    <xf numFmtId="164" fontId="17" fillId="0" borderId="0" xfId="11" applyNumberFormat="1" applyAlignment="1">
      <alignment horizontal="right"/>
    </xf>
    <xf numFmtId="9" fontId="0" fillId="0" borderId="14" xfId="13" applyFont="1" applyBorder="1"/>
    <xf numFmtId="164" fontId="17" fillId="0" borderId="15" xfId="11" applyNumberFormat="1" applyBorder="1"/>
    <xf numFmtId="0" fontId="17" fillId="0" borderId="16" xfId="11" applyBorder="1"/>
    <xf numFmtId="164" fontId="17" fillId="0" borderId="16" xfId="11" applyNumberFormat="1" applyBorder="1" applyAlignment="1">
      <alignment horizontal="right"/>
    </xf>
    <xf numFmtId="0" fontId="17" fillId="0" borderId="17" xfId="11" applyBorder="1"/>
    <xf numFmtId="0" fontId="21" fillId="6" borderId="0" xfId="1" applyFont="1" applyFill="1" applyAlignment="1">
      <alignment horizontal="right"/>
    </xf>
    <xf numFmtId="0" fontId="8" fillId="0" borderId="0" xfId="1" applyAlignment="1">
      <alignment horizontal="right"/>
    </xf>
    <xf numFmtId="0" fontId="22" fillId="6" borderId="0" xfId="1" applyFont="1" applyFill="1"/>
    <xf numFmtId="0" fontId="22" fillId="6" borderId="0" xfId="1" applyFont="1" applyFill="1" applyAlignment="1">
      <alignment horizontal="center"/>
    </xf>
    <xf numFmtId="0" fontId="23" fillId="6" borderId="0" xfId="1" applyFont="1" applyFill="1"/>
    <xf numFmtId="0" fontId="8" fillId="0" borderId="1" xfId="1" applyBorder="1"/>
    <xf numFmtId="0" fontId="8" fillId="7" borderId="1" xfId="1" applyFill="1" applyBorder="1" applyAlignment="1">
      <alignment horizontal="center"/>
    </xf>
    <xf numFmtId="171" fontId="8" fillId="0" borderId="1" xfId="1" applyNumberFormat="1" applyBorder="1"/>
    <xf numFmtId="0" fontId="8" fillId="0" borderId="0" xfId="1" applyAlignment="1">
      <alignment horizontal="left"/>
    </xf>
    <xf numFmtId="0" fontId="20" fillId="8" borderId="18" xfId="1" applyFont="1" applyFill="1" applyBorder="1"/>
    <xf numFmtId="0" fontId="20" fillId="8" borderId="18" xfId="1" applyFont="1" applyFill="1" applyBorder="1" applyAlignment="1">
      <alignment horizontal="center"/>
    </xf>
    <xf numFmtId="0" fontId="20" fillId="0" borderId="0" xfId="1" applyFont="1"/>
    <xf numFmtId="0" fontId="24" fillId="0" borderId="19" xfId="1" applyFont="1" applyBorder="1" applyAlignment="1">
      <alignment horizontal="centerContinuous"/>
    </xf>
    <xf numFmtId="0" fontId="8" fillId="0" borderId="16" xfId="1" applyBorder="1"/>
    <xf numFmtId="0" fontId="24" fillId="0" borderId="19" xfId="1" applyFont="1" applyBorder="1" applyAlignment="1">
      <alignment horizontal="center"/>
    </xf>
    <xf numFmtId="10" fontId="8" fillId="0" borderId="0" xfId="1" applyNumberFormat="1"/>
    <xf numFmtId="0" fontId="25" fillId="0" borderId="0" xfId="1" applyFont="1"/>
    <xf numFmtId="10" fontId="8" fillId="0" borderId="16" xfId="1" applyNumberFormat="1" applyBorder="1"/>
    <xf numFmtId="0" fontId="10" fillId="0" borderId="0" xfId="1" applyFont="1" applyAlignment="1">
      <alignment horizontal="center"/>
    </xf>
    <xf numFmtId="9" fontId="0" fillId="0" borderId="0" xfId="17" applyFont="1"/>
    <xf numFmtId="10" fontId="10" fillId="0" borderId="0" xfId="1" applyNumberFormat="1" applyFont="1"/>
    <xf numFmtId="22" fontId="0" fillId="0" borderId="0" xfId="0" applyNumberFormat="1"/>
    <xf numFmtId="164" fontId="8" fillId="0" borderId="0" xfId="1" applyNumberFormat="1"/>
    <xf numFmtId="0" fontId="8" fillId="0" borderId="20" xfId="1" applyBorder="1"/>
    <xf numFmtId="8" fontId="8" fillId="0" borderId="21" xfId="1" applyNumberFormat="1" applyBorder="1"/>
    <xf numFmtId="0" fontId="21" fillId="6" borderId="0" xfId="1" applyFont="1" applyFill="1"/>
    <xf numFmtId="0" fontId="20" fillId="0" borderId="1" xfId="1" applyFont="1" applyBorder="1" applyAlignment="1">
      <alignment horizontal="center"/>
    </xf>
    <xf numFmtId="8" fontId="8" fillId="0" borderId="1" xfId="1" applyNumberFormat="1" applyBorder="1"/>
    <xf numFmtId="14" fontId="8" fillId="0" borderId="1" xfId="1" applyNumberFormat="1" applyBorder="1"/>
    <xf numFmtId="0" fontId="8" fillId="0" borderId="0" xfId="11" applyFont="1"/>
    <xf numFmtId="164" fontId="0" fillId="0" borderId="0" xfId="0" applyNumberFormat="1"/>
    <xf numFmtId="0" fontId="28" fillId="0" borderId="0" xfId="20" applyFont="1" applyAlignment="1">
      <alignment horizontal="center"/>
    </xf>
    <xf numFmtId="0" fontId="2" fillId="0" borderId="0" xfId="20"/>
    <xf numFmtId="0" fontId="20" fillId="0" borderId="0" xfId="20" applyFont="1"/>
    <xf numFmtId="0" fontId="2" fillId="0" borderId="0" xfId="20" quotePrefix="1" applyAlignment="1">
      <alignment horizontal="left"/>
    </xf>
    <xf numFmtId="0" fontId="2" fillId="0" borderId="0" xfId="20" quotePrefix="1"/>
    <xf numFmtId="0" fontId="2" fillId="0" borderId="0" xfId="20" applyAlignment="1">
      <alignment vertical="top" wrapText="1"/>
    </xf>
    <xf numFmtId="0" fontId="2" fillId="0" borderId="0" xfId="20" applyAlignment="1">
      <alignment wrapText="1"/>
    </xf>
    <xf numFmtId="0" fontId="1" fillId="0" borderId="0" xfId="21"/>
    <xf numFmtId="0" fontId="27" fillId="0" borderId="0" xfId="6" applyFont="1" applyAlignment="1">
      <alignment horizontal="center"/>
    </xf>
    <xf numFmtId="0" fontId="10" fillId="0" borderId="0" xfId="11" applyFont="1" applyAlignment="1">
      <alignment horizontal="center"/>
    </xf>
    <xf numFmtId="0" fontId="11" fillId="0" borderId="0" xfId="6" applyFont="1" applyAlignment="1">
      <alignment horizontal="center"/>
    </xf>
  </cellXfs>
  <cellStyles count="22">
    <cellStyle name="Comma 2" xfId="14" xr:uid="{124DC3D0-E683-452D-99A0-E5B320365148}"/>
    <cellStyle name="Currency 2" xfId="4" xr:uid="{C83A3CC8-715F-4AD5-8AB6-E5429049D0EC}"/>
    <cellStyle name="Currency 3" xfId="12" xr:uid="{2E0DF28A-5422-4330-9B86-9CD4547C0380}"/>
    <cellStyle name="Hyperlink 2" xfId="2" xr:uid="{B6952003-B905-40A5-83F3-B307B23D6CBA}"/>
    <cellStyle name="Hyperlink 3" xfId="15" xr:uid="{4AE6E9D9-227F-4FBC-B468-A09796E2073A}"/>
    <cellStyle name="Normal" xfId="0" builtinId="0"/>
    <cellStyle name="Normal 10" xfId="20" xr:uid="{8FD431FF-73F3-42E3-AC44-051E784BC050}"/>
    <cellStyle name="Normal 2" xfId="1" xr:uid="{14B25E5B-9FD5-41EC-ACAC-2EC86016D3D4}"/>
    <cellStyle name="Normal 3" xfId="3" xr:uid="{FDBAAA96-A0FF-4AB4-A707-433782BF04A5}"/>
    <cellStyle name="Normal 3 2" xfId="10" xr:uid="{562D4DDE-6B2A-42A8-882D-32FE5A984E6D}"/>
    <cellStyle name="Normal 4" xfId="6" xr:uid="{F469A106-3339-4318-8FB5-249A1B2A8A67}"/>
    <cellStyle name="Normal 5" xfId="7" xr:uid="{77981173-4726-4ABA-ACAE-AD0DE32134F2}"/>
    <cellStyle name="Normal 5 2" xfId="9" xr:uid="{66C0341A-E488-4059-A530-8EBE494D1F04}"/>
    <cellStyle name="Normal 6" xfId="11" xr:uid="{F843F527-A73A-4DB8-AA6D-C3784FE683C0}"/>
    <cellStyle name="Normal 7" xfId="16" xr:uid="{050DF08E-9379-4D2D-91E6-F8F23912CC4E}"/>
    <cellStyle name="Normal 8" xfId="18" xr:uid="{185F6EC4-912D-4C80-8556-9773F58BDCE0}"/>
    <cellStyle name="Normal 8 2" xfId="21" xr:uid="{DD81A147-A49E-4D1C-A803-BF6A88A4685B}"/>
    <cellStyle name="Normal 9" xfId="19" xr:uid="{A8B9CC08-9E81-4E46-B1E6-4A56CD397027}"/>
    <cellStyle name="Percent 2" xfId="5" xr:uid="{B6F2C1E1-6912-41F2-993B-927D7C542CDC}"/>
    <cellStyle name="Percent 2 2" xfId="8" xr:uid="{0F6557E1-24D5-483A-8C86-ABEEC1303FFB}"/>
    <cellStyle name="Percent 3" xfId="13" xr:uid="{B59E8CF6-0BD2-438B-AAEB-8CC5951247B1}"/>
    <cellStyle name="Percent 4" xfId="17" xr:uid="{CEFC5B26-0D02-4B3C-A2B1-DBF3500F23BE}"/>
  </cellStyles>
  <dxfs count="57">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27" formatCode="m/d/yyyy\ h:mm"/>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55555555555557"/>
          <c:y val="0"/>
          <c:w val="0.6"/>
          <c:h val="1"/>
        </c:manualLayout>
      </c:layout>
      <c:doughnutChart>
        <c:varyColors val="1"/>
        <c:ser>
          <c:idx val="0"/>
          <c:order val="0"/>
          <c:tx>
            <c:strRef>
              <c:f>'19 Dial'!$E$9</c:f>
              <c:strCache>
                <c:ptCount val="1"/>
                <c:pt idx="0">
                  <c:v>Slices</c:v>
                </c:pt>
              </c:strCache>
            </c:strRef>
          </c:tx>
          <c:dPt>
            <c:idx val="0"/>
            <c:bubble3D val="0"/>
            <c:spPr>
              <a:pattFill prst="pct25">
                <a:fgClr>
                  <a:schemeClr val="tx1"/>
                </a:fgClr>
                <a:bgClr>
                  <a:schemeClr val="bg1"/>
                </a:bgClr>
              </a:pattFill>
            </c:spPr>
            <c:extLst>
              <c:ext xmlns:c16="http://schemas.microsoft.com/office/drawing/2014/chart" uri="{C3380CC4-5D6E-409C-BE32-E72D297353CC}">
                <c16:uniqueId val="{00000001-0AC5-4054-AF75-0B4E84BE1E9D}"/>
              </c:ext>
            </c:extLst>
          </c:dPt>
          <c:dPt>
            <c:idx val="1"/>
            <c:bubble3D val="0"/>
            <c:spPr>
              <a:pattFill prst="pct70">
                <a:fgClr>
                  <a:schemeClr val="tx1"/>
                </a:fgClr>
                <a:bgClr>
                  <a:schemeClr val="bg1"/>
                </a:bgClr>
              </a:pattFill>
            </c:spPr>
            <c:extLst>
              <c:ext xmlns:c16="http://schemas.microsoft.com/office/drawing/2014/chart" uri="{C3380CC4-5D6E-409C-BE32-E72D297353CC}">
                <c16:uniqueId val="{00000003-0AC5-4054-AF75-0B4E84BE1E9D}"/>
              </c:ext>
            </c:extLst>
          </c:dPt>
          <c:dPt>
            <c:idx val="2"/>
            <c:bubble3D val="0"/>
            <c:spPr>
              <a:pattFill prst="pct80">
                <a:fgClr>
                  <a:schemeClr val="tx1"/>
                </a:fgClr>
                <a:bgClr>
                  <a:schemeClr val="bg1"/>
                </a:bgClr>
              </a:pattFill>
            </c:spPr>
            <c:extLst>
              <c:ext xmlns:c16="http://schemas.microsoft.com/office/drawing/2014/chart" uri="{C3380CC4-5D6E-409C-BE32-E72D297353CC}">
                <c16:uniqueId val="{00000005-0AC5-4054-AF75-0B4E84BE1E9D}"/>
              </c:ext>
            </c:extLst>
          </c:dPt>
          <c:dPt>
            <c:idx val="3"/>
            <c:bubble3D val="0"/>
            <c:spPr>
              <a:noFill/>
            </c:spPr>
            <c:extLst>
              <c:ext xmlns:c16="http://schemas.microsoft.com/office/drawing/2014/chart" uri="{C3380CC4-5D6E-409C-BE32-E72D297353CC}">
                <c16:uniqueId val="{00000007-0AC5-4054-AF75-0B4E84BE1E9D}"/>
              </c:ext>
            </c:extLst>
          </c:dPt>
          <c:val>
            <c:numRef>
              <c:f>'19 Dial'!$E$10:$E$13</c:f>
              <c:numCache>
                <c:formatCode>General</c:formatCode>
                <c:ptCount val="4"/>
                <c:pt idx="0">
                  <c:v>60</c:v>
                </c:pt>
                <c:pt idx="1">
                  <c:v>60</c:v>
                </c:pt>
                <c:pt idx="2">
                  <c:v>60</c:v>
                </c:pt>
                <c:pt idx="3">
                  <c:v>180</c:v>
                </c:pt>
              </c:numCache>
            </c:numRef>
          </c:val>
          <c:extLst>
            <c:ext xmlns:c16="http://schemas.microsoft.com/office/drawing/2014/chart" uri="{C3380CC4-5D6E-409C-BE32-E72D297353CC}">
              <c16:uniqueId val="{00000008-0AC5-4054-AF75-0B4E84BE1E9D}"/>
            </c:ext>
          </c:extLst>
        </c:ser>
        <c:ser>
          <c:idx val="1"/>
          <c:order val="1"/>
          <c:tx>
            <c:strRef>
              <c:f>'19 Dial'!$F$9</c:f>
              <c:strCache>
                <c:ptCount val="1"/>
                <c:pt idx="0">
                  <c:v>Needle</c:v>
                </c:pt>
              </c:strCache>
            </c:strRef>
          </c:tx>
          <c:dPt>
            <c:idx val="0"/>
            <c:bubble3D val="0"/>
            <c:spPr>
              <a:noFill/>
            </c:spPr>
            <c:extLst>
              <c:ext xmlns:c16="http://schemas.microsoft.com/office/drawing/2014/chart" uri="{C3380CC4-5D6E-409C-BE32-E72D297353CC}">
                <c16:uniqueId val="{0000000A-0AC5-4054-AF75-0B4E84BE1E9D}"/>
              </c:ext>
            </c:extLst>
          </c:dPt>
          <c:dPt>
            <c:idx val="1"/>
            <c:bubble3D val="0"/>
            <c:spPr>
              <a:solidFill>
                <a:schemeClr val="tx1"/>
              </a:solidFill>
            </c:spPr>
            <c:extLst>
              <c:ext xmlns:c16="http://schemas.microsoft.com/office/drawing/2014/chart" uri="{C3380CC4-5D6E-409C-BE32-E72D297353CC}">
                <c16:uniqueId val="{0000000C-0AC5-4054-AF75-0B4E84BE1E9D}"/>
              </c:ext>
            </c:extLst>
          </c:dPt>
          <c:dPt>
            <c:idx val="2"/>
            <c:bubble3D val="0"/>
            <c:spPr>
              <a:noFill/>
            </c:spPr>
            <c:extLst>
              <c:ext xmlns:c16="http://schemas.microsoft.com/office/drawing/2014/chart" uri="{C3380CC4-5D6E-409C-BE32-E72D297353CC}">
                <c16:uniqueId val="{0000000E-0AC5-4054-AF75-0B4E84BE1E9D}"/>
              </c:ext>
            </c:extLst>
          </c:dPt>
          <c:dPt>
            <c:idx val="3"/>
            <c:bubble3D val="0"/>
            <c:spPr>
              <a:noFill/>
            </c:spPr>
            <c:extLst>
              <c:ext xmlns:c16="http://schemas.microsoft.com/office/drawing/2014/chart" uri="{C3380CC4-5D6E-409C-BE32-E72D297353CC}">
                <c16:uniqueId val="{00000010-0AC5-4054-AF75-0B4E84BE1E9D}"/>
              </c:ext>
            </c:extLst>
          </c:dPt>
          <c:dLbls>
            <c:dLbl>
              <c:idx val="1"/>
              <c:layout>
                <c:manualLayout>
                  <c:x val="-4.9002164334863145E-2"/>
                  <c:y val="-8.0887354834070405E-2"/>
                </c:manualLayout>
              </c:layout>
              <c:tx>
                <c:strRef>
                  <c:f>'19 Dial'!$F$5</c:f>
                  <c:strCache>
                    <c:ptCount val="1"/>
                    <c:pt idx="0">
                      <c:v>46</c:v>
                    </c:pt>
                  </c:strCache>
                </c:strRef>
              </c:tx>
              <c:spPr/>
              <c:txPr>
                <a:bodyPr/>
                <a:lstStyle/>
                <a:p>
                  <a:pPr>
                    <a:defRPr>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{E0B6B108-25E8-4730-B8A6-D81FF007280D}</c15:txfldGUID>
                      <c15:f>'19 Dial'!$F$5</c15:f>
                      <c15:dlblFieldTableCache>
                        <c:ptCount val="1"/>
                        <c:pt idx="0">
                          <c:v>46</c:v>
                        </c:pt>
                      </c15:dlblFieldTableCache>
                    </c15:dlblFTEntry>
                  </c15:dlblFieldTable>
                  <c15:showDataLabelsRange val="0"/>
                </c:ext>
                <c:ext xmlns:c16="http://schemas.microsoft.com/office/drawing/2014/chart" uri="{C3380CC4-5D6E-409C-BE32-E72D297353CC}">
                  <c16:uniqueId val="{0000000C-0AC5-4054-AF75-0B4E84BE1E9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val>
            <c:numRef>
              <c:f>'19 Dial'!$F$10:$F$13</c:f>
              <c:numCache>
                <c:formatCode>General</c:formatCode>
                <c:ptCount val="4"/>
                <c:pt idx="0">
                  <c:v>46</c:v>
                </c:pt>
                <c:pt idx="1">
                  <c:v>2</c:v>
                </c:pt>
                <c:pt idx="2">
                  <c:v>132</c:v>
                </c:pt>
                <c:pt idx="3">
                  <c:v>180</c:v>
                </c:pt>
              </c:numCache>
            </c:numRef>
          </c:val>
          <c:extLst>
            <c:ext xmlns:c16="http://schemas.microsoft.com/office/drawing/2014/chart" uri="{C3380CC4-5D6E-409C-BE32-E72D297353CC}">
              <c16:uniqueId val="{00000011-0AC5-4054-AF75-0B4E84BE1E9D}"/>
            </c:ext>
          </c:extLst>
        </c:ser>
        <c:dLbls>
          <c:showLegendKey val="0"/>
          <c:showVal val="0"/>
          <c:showCatName val="0"/>
          <c:showSerName val="0"/>
          <c:showPercent val="0"/>
          <c:showBubbleSize val="0"/>
          <c:showLeaderLines val="1"/>
        </c:dLbls>
        <c:firstSliceAng val="270"/>
        <c:holeSize val="40"/>
      </c:doughnutChart>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'20 Gantt'!$E$3</c:f>
          <c:strCache>
            <c:ptCount val="1"/>
            <c:pt idx="0">
              <c:v>Total Project Duration is 30 Days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'20 Gantt'!$E$7</c:f>
              <c:strCache>
                <c:ptCount val="1"/>
                <c:pt idx="0">
                  <c:v>Start</c:v>
                </c:pt>
              </c:strCache>
            </c:strRef>
          </c:tx>
          <c:spPr>
            <a:noFill/>
            <a:ln>
              <a:noFill/>
            </a:ln>
            <a:effectLst/>
          </c:spPr>
          <c:invertIfNegative val="0"/>
          <c:cat>
            <c:strRef>
              <c:f>'20 Gantt'!$D$8:$D$14</c:f>
              <c:strCache>
                <c:ptCount val="7"/>
                <c:pt idx="0">
                  <c:v>Project Start</c:v>
                </c:pt>
                <c:pt idx="1">
                  <c:v>Phase 1</c:v>
                </c:pt>
                <c:pt idx="2">
                  <c:v>Phase 2</c:v>
                </c:pt>
                <c:pt idx="3">
                  <c:v>Phase 3</c:v>
                </c:pt>
                <c:pt idx="4">
                  <c:v>Phase 4</c:v>
                </c:pt>
                <c:pt idx="5">
                  <c:v>Phase 5</c:v>
                </c:pt>
                <c:pt idx="6">
                  <c:v>Project End</c:v>
                </c:pt>
              </c:strCache>
            </c:strRef>
          </c:cat>
          <c:val>
            <c:numRef>
              <c:f>'20 Gantt'!$E$8:$E$14</c:f>
              <c:numCache>
                <c:formatCode>m/d/yyyy</c:formatCode>
                <c:ptCount val="7"/>
                <c:pt idx="0">
                  <c:v>41342</c:v>
                </c:pt>
                <c:pt idx="1">
                  <c:v>41343</c:v>
                </c:pt>
                <c:pt idx="2">
                  <c:v>41348</c:v>
                </c:pt>
                <c:pt idx="3">
                  <c:v>41355</c:v>
                </c:pt>
                <c:pt idx="4">
                  <c:v>41360</c:v>
                </c:pt>
                <c:pt idx="5">
                  <c:v>41366</c:v>
                </c:pt>
                <c:pt idx="6">
                  <c:v>41372</c:v>
                </c:pt>
              </c:numCache>
            </c:numRef>
          </c:val>
          <c:extLst>
            <c:ext xmlns:c16="http://schemas.microsoft.com/office/drawing/2014/chart" uri="{C3380CC4-5D6E-409C-BE32-E72D297353CC}">
              <c16:uniqueId val="{00000000-CBA3-4C77-95AA-D0C602FF4A61}"/>
            </c:ext>
          </c:extLst>
        </c:ser>
        <c:ser>
          <c:idx val="1"/>
          <c:order val="1"/>
          <c:tx>
            <c:strRef>
              <c:f>'20 Gantt'!$F$7</c:f>
              <c:strCache>
                <c:ptCount val="1"/>
                <c:pt idx="0">
                  <c:v>Duration</c:v>
                </c:pt>
              </c:strCache>
            </c:strRef>
          </c:tx>
          <c:spPr>
            <a:solidFill>
              <a:schemeClr val="tx1"/>
            </a:solidFill>
            <a:ln>
              <a:noFill/>
            </a:ln>
            <a:effectLst/>
          </c:spPr>
          <c:invertIfNegative val="0"/>
          <c:cat>
            <c:strRef>
              <c:f>'20 Gantt'!$D$8:$D$14</c:f>
              <c:strCache>
                <c:ptCount val="7"/>
                <c:pt idx="0">
                  <c:v>Project Start</c:v>
                </c:pt>
                <c:pt idx="1">
                  <c:v>Phase 1</c:v>
                </c:pt>
                <c:pt idx="2">
                  <c:v>Phase 2</c:v>
                </c:pt>
                <c:pt idx="3">
                  <c:v>Phase 3</c:v>
                </c:pt>
                <c:pt idx="4">
                  <c:v>Phase 4</c:v>
                </c:pt>
                <c:pt idx="5">
                  <c:v>Phase 5</c:v>
                </c:pt>
                <c:pt idx="6">
                  <c:v>Project End</c:v>
                </c:pt>
              </c:strCache>
            </c:strRef>
          </c:cat>
          <c:val>
            <c:numRef>
              <c:f>'20 Gantt'!$F$8:$F$14</c:f>
              <c:numCache>
                <c:formatCode>General</c:formatCode>
                <c:ptCount val="7"/>
                <c:pt idx="0">
                  <c:v>1</c:v>
                </c:pt>
                <c:pt idx="1">
                  <c:v>5</c:v>
                </c:pt>
                <c:pt idx="2">
                  <c:v>7</c:v>
                </c:pt>
                <c:pt idx="3">
                  <c:v>5</c:v>
                </c:pt>
                <c:pt idx="4">
                  <c:v>6</c:v>
                </c:pt>
                <c:pt idx="5">
                  <c:v>6</c:v>
                </c:pt>
                <c:pt idx="6">
                  <c:v>1</c:v>
                </c:pt>
              </c:numCache>
            </c:numRef>
          </c:val>
          <c:extLst>
            <c:ext xmlns:c16="http://schemas.microsoft.com/office/drawing/2014/chart" uri="{C3380CC4-5D6E-409C-BE32-E72D297353CC}">
              <c16:uniqueId val="{00000001-CBA3-4C77-95AA-D0C602FF4A61}"/>
            </c:ext>
          </c:extLst>
        </c:ser>
        <c:dLbls>
          <c:showLegendKey val="0"/>
          <c:showVal val="0"/>
          <c:showCatName val="0"/>
          <c:showSerName val="0"/>
          <c:showPercent val="0"/>
          <c:showBubbleSize val="0"/>
        </c:dLbls>
        <c:gapWidth val="0"/>
        <c:overlap val="100"/>
        <c:axId val="133385600"/>
        <c:axId val="133559424"/>
      </c:barChart>
      <c:catAx>
        <c:axId val="133385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33559424"/>
        <c:crosses val="autoZero"/>
        <c:auto val="1"/>
        <c:lblAlgn val="ctr"/>
        <c:lblOffset val="100"/>
        <c:noMultiLvlLbl val="0"/>
      </c:catAx>
      <c:valAx>
        <c:axId val="133559424"/>
        <c:scaling>
          <c:orientation val="minMax"/>
          <c:max val="41373"/>
          <c:min val="41342"/>
        </c:scaling>
        <c:delete val="0"/>
        <c:axPos val="b"/>
        <c:majorGridlines>
          <c:spPr>
            <a:ln w="9525" cap="flat" cmpd="sng" algn="ctr">
              <a:solidFill>
                <a:schemeClr val="tx1">
                  <a:lumMod val="15000"/>
                  <a:lumOff val="85000"/>
                </a:schemeClr>
              </a:solidFill>
              <a:round/>
            </a:ln>
            <a:effectLst/>
          </c:spPr>
        </c:majorGridlines>
        <c:numFmt formatCode="ddd\ mmm\ dd"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3385600"/>
        <c:crosses val="max"/>
        <c:crossBetween val="between"/>
        <c:majorUnit val="7"/>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 Small Multpls'!$D$7</c:f>
          <c:strCache>
            <c:ptCount val="1"/>
            <c:pt idx="0">
              <c:v>Central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'21 Small Multpls'!$D$7</c:f>
              <c:strCache>
                <c:ptCount val="1"/>
                <c:pt idx="0">
                  <c:v>Central</c:v>
                </c:pt>
              </c:strCache>
            </c:strRef>
          </c:tx>
          <c:spPr>
            <a:ln w="28575" cap="rnd">
              <a:solidFill>
                <a:schemeClr val="accent1"/>
              </a:solidFill>
              <a:round/>
            </a:ln>
            <a:effectLst/>
          </c:spPr>
          <c:marker>
            <c:symbol val="none"/>
          </c:marker>
          <c:dLbls>
            <c:delete val="1"/>
          </c:dLbls>
          <c:cat>
            <c:strRef>
              <c:f>'21 Small Multpls'!$E$6:$P$6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'21 Small Multpls'!$E$7:$P$7</c:f>
              <c:numCache>
                <c:formatCode>General</c:formatCode>
                <c:ptCount val="12"/>
                <c:pt idx="0">
                  <c:v>5</c:v>
                </c:pt>
                <c:pt idx="1">
                  <c:v>5</c:v>
                </c:pt>
                <c:pt idx="2">
                  <c:v>5</c:v>
                </c:pt>
                <c:pt idx="3">
                  <c:v>9</c:v>
                </c:pt>
                <c:pt idx="4">
                  <c:v>2</c:v>
                </c:pt>
                <c:pt idx="5">
                  <c:v>1</c:v>
                </c:pt>
                <c:pt idx="6">
                  <c:v>10</c:v>
                </c:pt>
                <c:pt idx="7">
                  <c:v>7</c:v>
                </c:pt>
                <c:pt idx="8">
                  <c:v>8</c:v>
                </c:pt>
                <c:pt idx="9">
                  <c:v>10</c:v>
                </c:pt>
                <c:pt idx="10">
                  <c:v>8</c:v>
                </c:pt>
                <c:pt idx="11">
                  <c:v>1</c:v>
                </c:pt>
              </c:numCache>
            </c:numRef>
          </c:val>
          <c:smooth val="0"/>
          <c:extLst>
            <c:ext xmlns:c16="http://schemas.microsoft.com/office/drawing/2014/chart" uri="{C3380CC4-5D6E-409C-BE32-E72D297353CC}">
              <c16:uniqueId val="{00000000-9696-48DB-AD2F-BFD39A59319A}"/>
            </c:ext>
          </c:extLst>
        </c:ser>
        <c:ser>
          <c:idx val="1"/>
          <c:order val="1"/>
          <c:tx>
            <c:strRef>
              <c:f>'21 Small Multpls'!$D$12</c:f>
              <c:strCache>
                <c:ptCount val="1"/>
                <c:pt idx="0">
                  <c:v>"Helper"</c:v>
                </c:pt>
              </c:strCache>
            </c:strRef>
          </c:tx>
          <c:spPr>
            <a:ln w="28575" cap="rnd">
              <a:solidFill>
                <a:schemeClr val="accent2"/>
              </a:solidFill>
              <a:round/>
            </a:ln>
            <a:effectLst/>
          </c:spPr>
          <c:marker>
            <c:symbol val="none"/>
          </c:marker>
          <c:dLbls>
            <c:delete val="1"/>
          </c:dLbls>
          <c:cat>
            <c:strRef>
              <c:f>'21 Small Multpls'!$E$6:$P$6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'21 Small Multpls'!$E$12:$P$12</c:f>
              <c:numCache>
                <c:formatCode>General</c:formatCode>
                <c:ptCount val="12"/>
                <c:pt idx="0">
                  <c:v>1</c:v>
                </c:pt>
                <c:pt idx="11">
                  <c:v>10</c:v>
                </c:pt>
              </c:numCache>
            </c:numRef>
          </c:val>
          <c:smooth val="0"/>
          <c:extLst>
            <c:ext xmlns:c16="http://schemas.microsoft.com/office/drawing/2014/chart" uri="{C3380CC4-5D6E-409C-BE32-E72D297353CC}">
              <c16:uniqueId val="{00000001-9696-48DB-AD2F-BFD39A59319A}"/>
            </c:ext>
          </c:extLst>
        </c:ser>
        <c:dLbls>
          <c:dLblPos val="t"/>
          <c:showLegendKey val="0"/>
          <c:showVal val="1"/>
          <c:showCatName val="0"/>
          <c:showSerName val="0"/>
          <c:showPercent val="0"/>
          <c:showBubbleSize val="0"/>
        </c:dLbls>
        <c:smooth val="0"/>
        <c:axId val="188651135"/>
        <c:axId val="394131920"/>
      </c:lineChart>
      <c:catAx>
        <c:axId val="188651135"/>
        <c:scaling>
          <c:orientation val="minMax"/>
        </c:scaling>
        <c:delete val="1"/>
        <c:axPos val="b"/>
        <c:numFmt formatCode="General" sourceLinked="1"/>
        <c:majorTickMark val="none"/>
        <c:minorTickMark val="none"/>
        <c:tickLblPos val="nextTo"/>
        <c:crossAx val="394131920"/>
        <c:crosses val="autoZero"/>
        <c:auto val="1"/>
        <c:lblAlgn val="ctr"/>
        <c:lblOffset val="100"/>
        <c:noMultiLvlLbl val="0"/>
      </c:catAx>
      <c:valAx>
        <c:axId val="394131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51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 Small Multpls'!$D$8</c:f>
          <c:strCache>
            <c:ptCount val="1"/>
            <c:pt idx="0">
              <c:v>East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'21 Small Multpls'!$D$8</c:f>
              <c:strCache>
                <c:ptCount val="1"/>
                <c:pt idx="0">
                  <c:v>East</c:v>
                </c:pt>
              </c:strCache>
            </c:strRef>
          </c:tx>
          <c:spPr>
            <a:ln w="28575" cap="rnd">
              <a:solidFill>
                <a:schemeClr val="accent1"/>
              </a:solidFill>
              <a:round/>
            </a:ln>
            <a:effectLst/>
          </c:spPr>
          <c:marker>
            <c:symbol val="none"/>
          </c:marker>
          <c:cat>
            <c:strRef>
              <c:f>'21 Small Multpls'!$E$6:$P$6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'21 Small Multpls'!$E$8:$P$8</c:f>
              <c:numCache>
                <c:formatCode>General</c:formatCode>
                <c:ptCount val="12"/>
                <c:pt idx="0">
                  <c:v>10</c:v>
                </c:pt>
                <c:pt idx="1">
                  <c:v>3</c:v>
                </c:pt>
                <c:pt idx="2">
                  <c:v>10</c:v>
                </c:pt>
                <c:pt idx="3">
                  <c:v>10</c:v>
                </c:pt>
                <c:pt idx="4">
                  <c:v>1</c:v>
                </c:pt>
                <c:pt idx="5">
                  <c:v>8</c:v>
                </c:pt>
                <c:pt idx="6">
                  <c:v>9</c:v>
                </c:pt>
                <c:pt idx="7">
                  <c:v>10</c:v>
                </c:pt>
                <c:pt idx="8">
                  <c:v>2</c:v>
                </c:pt>
                <c:pt idx="9">
                  <c:v>7</c:v>
                </c:pt>
                <c:pt idx="10">
                  <c:v>1</c:v>
                </c:pt>
                <c:pt idx="11">
                  <c:v>7</c:v>
                </c:pt>
              </c:numCache>
            </c:numRef>
          </c:val>
          <c:smooth val="0"/>
          <c:extLst>
            <c:ext xmlns:c16="http://schemas.microsoft.com/office/drawing/2014/chart" uri="{C3380CC4-5D6E-409C-BE32-E72D297353CC}">
              <c16:uniqueId val="{00000000-8E79-477A-9C2D-F1BB18C284F4}"/>
            </c:ext>
          </c:extLst>
        </c:ser>
        <c:ser>
          <c:idx val="1"/>
          <c:order val="1"/>
          <c:tx>
            <c:strRef>
              <c:f>'21 Small Multpls'!$D$12</c:f>
              <c:strCache>
                <c:ptCount val="1"/>
                <c:pt idx="0">
                  <c:v>"Helper"</c:v>
                </c:pt>
              </c:strCache>
            </c:strRef>
          </c:tx>
          <c:spPr>
            <a:ln w="28575" cap="rnd">
              <a:solidFill>
                <a:schemeClr val="accent2"/>
              </a:solidFill>
              <a:round/>
            </a:ln>
            <a:effectLst/>
          </c:spPr>
          <c:marker>
            <c:symbol val="none"/>
          </c:marker>
          <c:cat>
            <c:strRef>
              <c:f>'21 Small Multpls'!$E$6:$P$6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'21 Small Multpls'!$E$12:$P$12</c:f>
              <c:numCache>
                <c:formatCode>General</c:formatCode>
                <c:ptCount val="12"/>
                <c:pt idx="0">
                  <c:v>1</c:v>
                </c:pt>
                <c:pt idx="11">
                  <c:v>10</c:v>
                </c:pt>
              </c:numCache>
            </c:numRef>
          </c:val>
          <c:smooth val="0"/>
          <c:extLst>
            <c:ext xmlns:c16="http://schemas.microsoft.com/office/drawing/2014/chart" uri="{C3380CC4-5D6E-409C-BE32-E72D297353CC}">
              <c16:uniqueId val="{00000001-8E79-477A-9C2D-F1BB18C284F4}"/>
            </c:ext>
          </c:extLst>
        </c:ser>
        <c:dLbls>
          <c:showLegendKey val="0"/>
          <c:showVal val="0"/>
          <c:showCatName val="0"/>
          <c:showSerName val="0"/>
          <c:showPercent val="0"/>
          <c:showBubbleSize val="0"/>
        </c:dLbls>
        <c:smooth val="0"/>
        <c:axId val="188651135"/>
        <c:axId val="394131920"/>
      </c:lineChart>
      <c:catAx>
        <c:axId val="188651135"/>
        <c:scaling>
          <c:orientation val="minMax"/>
        </c:scaling>
        <c:delete val="1"/>
        <c:axPos val="b"/>
        <c:numFmt formatCode="General" sourceLinked="1"/>
        <c:majorTickMark val="none"/>
        <c:minorTickMark val="none"/>
        <c:tickLblPos val="nextTo"/>
        <c:crossAx val="394131920"/>
        <c:crosses val="autoZero"/>
        <c:auto val="1"/>
        <c:lblAlgn val="ctr"/>
        <c:lblOffset val="100"/>
        <c:noMultiLvlLbl val="0"/>
      </c:catAx>
      <c:valAx>
        <c:axId val="394131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51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 Small Multpls'!$D$9</c:f>
          <c:strCache>
            <c:ptCount val="1"/>
            <c:pt idx="0">
              <c:v>North</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'21 Small Multpls'!$D$9</c:f>
              <c:strCache>
                <c:ptCount val="1"/>
                <c:pt idx="0">
                  <c:v>North</c:v>
                </c:pt>
              </c:strCache>
            </c:strRef>
          </c:tx>
          <c:spPr>
            <a:ln w="28575" cap="rnd">
              <a:solidFill>
                <a:schemeClr val="accent1"/>
              </a:solidFill>
              <a:round/>
            </a:ln>
            <a:effectLst/>
          </c:spPr>
          <c:marker>
            <c:symbol val="none"/>
          </c:marker>
          <c:cat>
            <c:strRef>
              <c:f>'21 Small Multpls'!$E$6:$P$6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'21 Small Multpls'!$E$9:$P$9</c:f>
              <c:numCache>
                <c:formatCode>General</c:formatCode>
                <c:ptCount val="12"/>
                <c:pt idx="0">
                  <c:v>1</c:v>
                </c:pt>
                <c:pt idx="1">
                  <c:v>10</c:v>
                </c:pt>
                <c:pt idx="2">
                  <c:v>4</c:v>
                </c:pt>
                <c:pt idx="3">
                  <c:v>5</c:v>
                </c:pt>
                <c:pt idx="4">
                  <c:v>9</c:v>
                </c:pt>
                <c:pt idx="5">
                  <c:v>8</c:v>
                </c:pt>
                <c:pt idx="6">
                  <c:v>1</c:v>
                </c:pt>
                <c:pt idx="7">
                  <c:v>2</c:v>
                </c:pt>
                <c:pt idx="8">
                  <c:v>10</c:v>
                </c:pt>
                <c:pt idx="9">
                  <c:v>9</c:v>
                </c:pt>
                <c:pt idx="10">
                  <c:v>2</c:v>
                </c:pt>
                <c:pt idx="11">
                  <c:v>9</c:v>
                </c:pt>
              </c:numCache>
            </c:numRef>
          </c:val>
          <c:smooth val="0"/>
          <c:extLst>
            <c:ext xmlns:c16="http://schemas.microsoft.com/office/drawing/2014/chart" uri="{C3380CC4-5D6E-409C-BE32-E72D297353CC}">
              <c16:uniqueId val="{00000000-3864-4070-94C7-D25A2F10EDB5}"/>
            </c:ext>
          </c:extLst>
        </c:ser>
        <c:ser>
          <c:idx val="1"/>
          <c:order val="1"/>
          <c:tx>
            <c:strRef>
              <c:f>'21 Small Multpls'!$D$12</c:f>
              <c:strCache>
                <c:ptCount val="1"/>
                <c:pt idx="0">
                  <c:v>"Helper"</c:v>
                </c:pt>
              </c:strCache>
            </c:strRef>
          </c:tx>
          <c:spPr>
            <a:ln w="28575" cap="rnd">
              <a:solidFill>
                <a:schemeClr val="accent2"/>
              </a:solidFill>
              <a:round/>
            </a:ln>
            <a:effectLst/>
          </c:spPr>
          <c:marker>
            <c:symbol val="none"/>
          </c:marker>
          <c:cat>
            <c:strRef>
              <c:f>'21 Small Multpls'!$E$6:$P$6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'21 Small Multpls'!$E$12:$P$12</c:f>
              <c:numCache>
                <c:formatCode>General</c:formatCode>
                <c:ptCount val="12"/>
                <c:pt idx="0">
                  <c:v>1</c:v>
                </c:pt>
                <c:pt idx="11">
                  <c:v>10</c:v>
                </c:pt>
              </c:numCache>
            </c:numRef>
          </c:val>
          <c:smooth val="0"/>
          <c:extLst>
            <c:ext xmlns:c16="http://schemas.microsoft.com/office/drawing/2014/chart" uri="{C3380CC4-5D6E-409C-BE32-E72D297353CC}">
              <c16:uniqueId val="{00000001-3864-4070-94C7-D25A2F10EDB5}"/>
            </c:ext>
          </c:extLst>
        </c:ser>
        <c:dLbls>
          <c:showLegendKey val="0"/>
          <c:showVal val="0"/>
          <c:showCatName val="0"/>
          <c:showSerName val="0"/>
          <c:showPercent val="0"/>
          <c:showBubbleSize val="0"/>
        </c:dLbls>
        <c:smooth val="0"/>
        <c:axId val="188651135"/>
        <c:axId val="394131920"/>
      </c:lineChart>
      <c:catAx>
        <c:axId val="188651135"/>
        <c:scaling>
          <c:orientation val="minMax"/>
        </c:scaling>
        <c:delete val="1"/>
        <c:axPos val="b"/>
        <c:numFmt formatCode="General" sourceLinked="1"/>
        <c:majorTickMark val="none"/>
        <c:minorTickMark val="none"/>
        <c:tickLblPos val="nextTo"/>
        <c:crossAx val="394131920"/>
        <c:crosses val="autoZero"/>
        <c:auto val="1"/>
        <c:lblAlgn val="ctr"/>
        <c:lblOffset val="100"/>
        <c:noMultiLvlLbl val="0"/>
      </c:catAx>
      <c:valAx>
        <c:axId val="394131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51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 Small Multpls'!$D$10</c:f>
          <c:strCache>
            <c:ptCount val="1"/>
            <c:pt idx="0">
              <c:v>South</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'21 Small Multpls'!$D$9</c:f>
              <c:strCache>
                <c:ptCount val="1"/>
                <c:pt idx="0">
                  <c:v>North</c:v>
                </c:pt>
              </c:strCache>
            </c:strRef>
          </c:tx>
          <c:spPr>
            <a:ln w="28575" cap="rnd">
              <a:solidFill>
                <a:schemeClr val="accent1"/>
              </a:solidFill>
              <a:round/>
            </a:ln>
            <a:effectLst/>
          </c:spPr>
          <c:marker>
            <c:symbol val="none"/>
          </c:marker>
          <c:cat>
            <c:strRef>
              <c:f>'21 Small Multpls'!$E$6:$P$6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'21 Small Multpls'!$E$9:$P$9</c:f>
              <c:numCache>
                <c:formatCode>General</c:formatCode>
                <c:ptCount val="12"/>
                <c:pt idx="0">
                  <c:v>1</c:v>
                </c:pt>
                <c:pt idx="1">
                  <c:v>10</c:v>
                </c:pt>
                <c:pt idx="2">
                  <c:v>4</c:v>
                </c:pt>
                <c:pt idx="3">
                  <c:v>5</c:v>
                </c:pt>
                <c:pt idx="4">
                  <c:v>9</c:v>
                </c:pt>
                <c:pt idx="5">
                  <c:v>8</c:v>
                </c:pt>
                <c:pt idx="6">
                  <c:v>1</c:v>
                </c:pt>
                <c:pt idx="7">
                  <c:v>2</c:v>
                </c:pt>
                <c:pt idx="8">
                  <c:v>10</c:v>
                </c:pt>
                <c:pt idx="9">
                  <c:v>9</c:v>
                </c:pt>
                <c:pt idx="10">
                  <c:v>2</c:v>
                </c:pt>
                <c:pt idx="11">
                  <c:v>9</c:v>
                </c:pt>
              </c:numCache>
            </c:numRef>
          </c:val>
          <c:smooth val="0"/>
          <c:extLst>
            <c:ext xmlns:c16="http://schemas.microsoft.com/office/drawing/2014/chart" uri="{C3380CC4-5D6E-409C-BE32-E72D297353CC}">
              <c16:uniqueId val="{00000000-08A2-4BF9-B028-E860E6D01C70}"/>
            </c:ext>
          </c:extLst>
        </c:ser>
        <c:ser>
          <c:idx val="1"/>
          <c:order val="1"/>
          <c:tx>
            <c:strRef>
              <c:f>'21 Small Multpls'!$D$12</c:f>
              <c:strCache>
                <c:ptCount val="1"/>
                <c:pt idx="0">
                  <c:v>"Helper"</c:v>
                </c:pt>
              </c:strCache>
            </c:strRef>
          </c:tx>
          <c:spPr>
            <a:ln w="28575" cap="rnd">
              <a:solidFill>
                <a:schemeClr val="accent2"/>
              </a:solidFill>
              <a:round/>
            </a:ln>
            <a:effectLst/>
          </c:spPr>
          <c:marker>
            <c:symbol val="none"/>
          </c:marker>
          <c:cat>
            <c:strRef>
              <c:f>'21 Small Multpls'!$E$6:$P$6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'21 Small Multpls'!$E$12:$P$12</c:f>
              <c:numCache>
                <c:formatCode>General</c:formatCode>
                <c:ptCount val="12"/>
                <c:pt idx="0">
                  <c:v>1</c:v>
                </c:pt>
                <c:pt idx="11">
                  <c:v>10</c:v>
                </c:pt>
              </c:numCache>
            </c:numRef>
          </c:val>
          <c:smooth val="0"/>
          <c:extLst>
            <c:ext xmlns:c16="http://schemas.microsoft.com/office/drawing/2014/chart" uri="{C3380CC4-5D6E-409C-BE32-E72D297353CC}">
              <c16:uniqueId val="{00000001-08A2-4BF9-B028-E860E6D01C70}"/>
            </c:ext>
          </c:extLst>
        </c:ser>
        <c:dLbls>
          <c:showLegendKey val="0"/>
          <c:showVal val="0"/>
          <c:showCatName val="0"/>
          <c:showSerName val="0"/>
          <c:showPercent val="0"/>
          <c:showBubbleSize val="0"/>
        </c:dLbls>
        <c:smooth val="0"/>
        <c:axId val="188651135"/>
        <c:axId val="394131920"/>
      </c:lineChart>
      <c:catAx>
        <c:axId val="188651135"/>
        <c:scaling>
          <c:orientation val="minMax"/>
        </c:scaling>
        <c:delete val="1"/>
        <c:axPos val="b"/>
        <c:numFmt formatCode="General" sourceLinked="1"/>
        <c:majorTickMark val="none"/>
        <c:minorTickMark val="none"/>
        <c:tickLblPos val="nextTo"/>
        <c:crossAx val="394131920"/>
        <c:crosses val="autoZero"/>
        <c:auto val="1"/>
        <c:lblAlgn val="ctr"/>
        <c:lblOffset val="100"/>
        <c:noMultiLvlLbl val="0"/>
      </c:catAx>
      <c:valAx>
        <c:axId val="394131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51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 Small Multpls'!$D$11</c:f>
          <c:strCache>
            <c:ptCount val="1"/>
            <c:pt idx="0">
              <c:v>West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'21 Small Multpls'!$D$9</c:f>
              <c:strCache>
                <c:ptCount val="1"/>
                <c:pt idx="0">
                  <c:v>North</c:v>
                </c:pt>
              </c:strCache>
            </c:strRef>
          </c:tx>
          <c:spPr>
            <a:ln w="28575" cap="rnd">
              <a:solidFill>
                <a:schemeClr val="accent1"/>
              </a:solidFill>
              <a:round/>
            </a:ln>
            <a:effectLst/>
          </c:spPr>
          <c:marker>
            <c:symbol val="none"/>
          </c:marker>
          <c:cat>
            <c:strRef>
              <c:f>'21 Small Multpls'!$E$6:$P$6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'21 Small Multpls'!$E$9:$P$9</c:f>
              <c:numCache>
                <c:formatCode>General</c:formatCode>
                <c:ptCount val="12"/>
                <c:pt idx="0">
                  <c:v>1</c:v>
                </c:pt>
                <c:pt idx="1">
                  <c:v>10</c:v>
                </c:pt>
                <c:pt idx="2">
                  <c:v>4</c:v>
                </c:pt>
                <c:pt idx="3">
                  <c:v>5</c:v>
                </c:pt>
                <c:pt idx="4">
                  <c:v>9</c:v>
                </c:pt>
                <c:pt idx="5">
                  <c:v>8</c:v>
                </c:pt>
                <c:pt idx="6">
                  <c:v>1</c:v>
                </c:pt>
                <c:pt idx="7">
                  <c:v>2</c:v>
                </c:pt>
                <c:pt idx="8">
                  <c:v>10</c:v>
                </c:pt>
                <c:pt idx="9">
                  <c:v>9</c:v>
                </c:pt>
                <c:pt idx="10">
                  <c:v>2</c:v>
                </c:pt>
                <c:pt idx="11">
                  <c:v>9</c:v>
                </c:pt>
              </c:numCache>
            </c:numRef>
          </c:val>
          <c:smooth val="0"/>
          <c:extLst>
            <c:ext xmlns:c16="http://schemas.microsoft.com/office/drawing/2014/chart" uri="{C3380CC4-5D6E-409C-BE32-E72D297353CC}">
              <c16:uniqueId val="{00000000-2336-4017-8EB8-925987C47C71}"/>
            </c:ext>
          </c:extLst>
        </c:ser>
        <c:ser>
          <c:idx val="1"/>
          <c:order val="1"/>
          <c:tx>
            <c:strRef>
              <c:f>'21 Small Multpls'!$D$12</c:f>
              <c:strCache>
                <c:ptCount val="1"/>
                <c:pt idx="0">
                  <c:v>"Helper"</c:v>
                </c:pt>
              </c:strCache>
            </c:strRef>
          </c:tx>
          <c:spPr>
            <a:ln w="28575" cap="rnd">
              <a:solidFill>
                <a:schemeClr val="accent2"/>
              </a:solidFill>
              <a:round/>
            </a:ln>
            <a:effectLst/>
          </c:spPr>
          <c:marker>
            <c:symbol val="none"/>
          </c:marker>
          <c:cat>
            <c:strRef>
              <c:f>'21 Small Multpls'!$E$6:$P$6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'21 Small Multpls'!$E$12:$P$12</c:f>
              <c:numCache>
                <c:formatCode>General</c:formatCode>
                <c:ptCount val="12"/>
                <c:pt idx="0">
                  <c:v>1</c:v>
                </c:pt>
                <c:pt idx="11">
                  <c:v>10</c:v>
                </c:pt>
              </c:numCache>
            </c:numRef>
          </c:val>
          <c:smooth val="0"/>
          <c:extLst>
            <c:ext xmlns:c16="http://schemas.microsoft.com/office/drawing/2014/chart" uri="{C3380CC4-5D6E-409C-BE32-E72D297353CC}">
              <c16:uniqueId val="{00000001-2336-4017-8EB8-925987C47C71}"/>
            </c:ext>
          </c:extLst>
        </c:ser>
        <c:dLbls>
          <c:showLegendKey val="0"/>
          <c:showVal val="0"/>
          <c:showCatName val="0"/>
          <c:showSerName val="0"/>
          <c:showPercent val="0"/>
          <c:showBubbleSize val="0"/>
        </c:dLbls>
        <c:smooth val="0"/>
        <c:axId val="188651135"/>
        <c:axId val="394131920"/>
      </c:lineChart>
      <c:catAx>
        <c:axId val="188651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4131920"/>
        <c:crosses val="autoZero"/>
        <c:auto val="1"/>
        <c:lblAlgn val="ctr"/>
        <c:lblOffset val="100"/>
        <c:noMultiLvlLbl val="0"/>
      </c:catAx>
      <c:valAx>
        <c:axId val="394131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51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'23 Pictogram'!$A$13</c:f>
          <c:strCache>
            <c:ptCount val="1"/>
            <c:pt idx="0">
              <c:v>Total Headcount is 121</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'23 Pictogram'!$B$3</c:f>
              <c:strCache>
                <c:ptCount val="1"/>
                <c:pt idx="0">
                  <c:v>Total</c:v>
                </c:pt>
              </c:strCache>
            </c:strRef>
          </c:tx>
          <c:spPr>
            <a:blipFill>
              <a:blip xmlns:r="http://schemas.openxmlformats.org/officeDocument/2006/relationships" r:embed="rId3"/>
              <a:stretch>
                <a:fillRect/>
              </a:stretch>
            </a:blipFill>
            <a:ln>
              <a:noFill/>
            </a:ln>
            <a:effectLst/>
          </c:spPr>
          <c:invertIfNegative val="0"/>
          <c:pictureOptions>
            <c:pictureFormat val="stackScale"/>
          </c:pictureOptions>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 Pictogram'!$A$4:$A$8</c:f>
              <c:strCache>
                <c:ptCount val="5"/>
                <c:pt idx="0">
                  <c:v>North</c:v>
                </c:pt>
                <c:pt idx="1">
                  <c:v>South</c:v>
                </c:pt>
                <c:pt idx="2">
                  <c:v>East</c:v>
                </c:pt>
                <c:pt idx="3">
                  <c:v>West</c:v>
                </c:pt>
                <c:pt idx="4">
                  <c:v>Central</c:v>
                </c:pt>
              </c:strCache>
            </c:strRef>
          </c:cat>
          <c:val>
            <c:numRef>
              <c:f>'23 Pictogram'!$B$4:$B$8</c:f>
              <c:numCache>
                <c:formatCode>General</c:formatCode>
                <c:ptCount val="5"/>
                <c:pt idx="0">
                  <c:v>22</c:v>
                </c:pt>
                <c:pt idx="1">
                  <c:v>20</c:v>
                </c:pt>
                <c:pt idx="2">
                  <c:v>20</c:v>
                </c:pt>
                <c:pt idx="3">
                  <c:v>23</c:v>
                </c:pt>
                <c:pt idx="4">
                  <c:v>36</c:v>
                </c:pt>
              </c:numCache>
            </c:numRef>
          </c:val>
          <c:extLst>
            <c:ext xmlns:c16="http://schemas.microsoft.com/office/drawing/2014/chart" uri="{C3380CC4-5D6E-409C-BE32-E72D297353CC}">
              <c16:uniqueId val="{00000000-6936-4377-BE52-15284DF93271}"/>
            </c:ext>
          </c:extLst>
        </c:ser>
        <c:dLbls>
          <c:showLegendKey val="0"/>
          <c:showVal val="0"/>
          <c:showCatName val="0"/>
          <c:showSerName val="0"/>
          <c:showPercent val="0"/>
          <c:showBubbleSize val="0"/>
        </c:dLbls>
        <c:gapWidth val="60"/>
        <c:axId val="390180576"/>
        <c:axId val="125065472"/>
      </c:barChart>
      <c:catAx>
        <c:axId val="3901805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065472"/>
        <c:crosses val="autoZero"/>
        <c:auto val="1"/>
        <c:lblAlgn val="ctr"/>
        <c:lblOffset val="100"/>
        <c:noMultiLvlLbl val="0"/>
      </c:catAx>
      <c:valAx>
        <c:axId val="125065472"/>
        <c:scaling>
          <c:orientation val="minMax"/>
        </c:scaling>
        <c:delete val="1"/>
        <c:axPos val="b"/>
        <c:numFmt formatCode="General" sourceLinked="1"/>
        <c:majorTickMark val="none"/>
        <c:minorTickMark val="none"/>
        <c:tickLblPos val="nextTo"/>
        <c:crossAx val="390180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A$11" lockText="1"/>
</file>

<file path=xl/ctrlProps/ctrlProp2.xml><?xml version="1.0" encoding="utf-8"?>
<formControlPr xmlns="http://schemas.microsoft.com/office/spreadsheetml/2009/9/main" objectType="CheckBox" fmlaLink="$A$12" lockText="1"/>
</file>

<file path=xl/ctrlProps/ctrlProp3.xml><?xml version="1.0" encoding="utf-8"?>
<formControlPr xmlns="http://schemas.microsoft.com/office/spreadsheetml/2009/9/main" objectType="CheckBox" checked="Checked" fmlaLink="$A$13" lockText="1"/>
</file>

<file path=xl/ctrlProps/ctrlProp4.xml><?xml version="1.0" encoding="utf-8"?>
<formControlPr xmlns="http://schemas.microsoft.com/office/spreadsheetml/2009/9/main" objectType="CheckBox" fmlaLink="$A$14" lockText="1"/>
</file>

<file path=xl/ctrlProps/ctrlProp5.xml><?xml version="1.0" encoding="utf-8"?>
<formControlPr xmlns="http://schemas.microsoft.com/office/spreadsheetml/2009/9/main" objectType="Spin" dx="15" fmlaLink="F5" max="30000" page="10" val="46"/>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10</xdr:row>
          <xdr:rowOff>12700</xdr:rowOff>
        </xdr:from>
        <xdr:to>
          <xdr:col>1</xdr:col>
          <xdr:colOff>742950</xdr:colOff>
          <xdr:row>10</xdr:row>
          <xdr:rowOff>247650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22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11</xdr:row>
          <xdr:rowOff>12700</xdr:rowOff>
        </xdr:from>
        <xdr:to>
          <xdr:col>1</xdr:col>
          <xdr:colOff>742950</xdr:colOff>
          <xdr:row>11</xdr:row>
          <xdr:rowOff>247650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22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xdr:row>
          <xdr:rowOff>12700</xdr:rowOff>
        </xdr:from>
        <xdr:to>
          <xdr:col>1</xdr:col>
          <xdr:colOff>742950</xdr:colOff>
          <xdr:row>12</xdr:row>
          <xdr:rowOff>247650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22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13</xdr:row>
          <xdr:rowOff>12700</xdr:rowOff>
        </xdr:from>
        <xdr:to>
          <xdr:col>1</xdr:col>
          <xdr:colOff>742950</xdr:colOff>
          <xdr:row>13</xdr:row>
          <xdr:rowOff>247650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22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128586</xdr:colOff>
      <xdr:row>0</xdr:row>
      <xdr:rowOff>0</xdr:rowOff>
    </xdr:from>
    <xdr:to>
      <xdr:col>17</xdr:col>
      <xdr:colOff>238125</xdr:colOff>
      <xdr:row>25</xdr:row>
      <xdr:rowOff>104775</xdr:rowOff>
    </xdr:to>
    <xdr:graphicFrame macro="">
      <xdr:nvGraphicFramePr>
        <xdr:cNvPr id="2" name="Chart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6</xdr:col>
          <xdr:colOff>317500</xdr:colOff>
          <xdr:row>8</xdr:row>
          <xdr:rowOff>25400</xdr:rowOff>
        </xdr:from>
        <xdr:to>
          <xdr:col>6</xdr:col>
          <xdr:colOff>508000</xdr:colOff>
          <xdr:row>10</xdr:row>
          <xdr:rowOff>12700</xdr:rowOff>
        </xdr:to>
        <xdr:sp macro="" textlink="">
          <xdr:nvSpPr>
            <xdr:cNvPr id="33793" name="Spinner 1" hidden="1">
              <a:extLst>
                <a:ext uri="{63B3BB69-23CF-44E3-9099-C40C66FF867C}">
                  <a14:compatExt spid="_x0000_s33793"/>
                </a:ext>
                <a:ext uri="{FF2B5EF4-FFF2-40B4-BE49-F238E27FC236}">
                  <a16:creationId xmlns:a16="http://schemas.microsoft.com/office/drawing/2014/main" id="{00000000-0008-0000-2300-0000018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11</xdr:col>
      <xdr:colOff>186928</xdr:colOff>
      <xdr:row>10</xdr:row>
      <xdr:rowOff>92869</xdr:rowOff>
    </xdr:from>
    <xdr:to>
      <xdr:col>13</xdr:col>
      <xdr:colOff>508397</xdr:colOff>
      <xdr:row>12</xdr:row>
      <xdr:rowOff>73819</xdr:rowOff>
    </xdr:to>
    <xdr:sp macro="" textlink="">
      <xdr:nvSpPr>
        <xdr:cNvPr id="4" name="TextBox 3">
          <a:extLst>
            <a:ext uri="{FF2B5EF4-FFF2-40B4-BE49-F238E27FC236}">
              <a16:creationId xmlns:a16="http://schemas.microsoft.com/office/drawing/2014/main" id="{00000000-0008-0000-2300-000004000000}"/>
            </a:ext>
          </a:extLst>
        </xdr:cNvPr>
        <xdr:cNvSpPr txBox="1"/>
      </xdr:nvSpPr>
      <xdr:spPr>
        <a:xfrm>
          <a:off x="7311628" y="1671298"/>
          <a:ext cx="1616869" cy="296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2020</a:t>
          </a:r>
          <a:r>
            <a:rPr lang="en-US" sz="1100" b="1" baseline="0"/>
            <a:t> SALES GOALS</a:t>
          </a:r>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64769</xdr:colOff>
      <xdr:row>1</xdr:row>
      <xdr:rowOff>83820</xdr:rowOff>
    </xdr:from>
    <xdr:to>
      <xdr:col>17</xdr:col>
      <xdr:colOff>277813</xdr:colOff>
      <xdr:row>16</xdr:row>
      <xdr:rowOff>83820</xdr:rowOff>
    </xdr:to>
    <xdr:graphicFrame macro="">
      <xdr:nvGraphicFramePr>
        <xdr:cNvPr id="2" name="Chart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226216</xdr:colOff>
      <xdr:row>4</xdr:row>
      <xdr:rowOff>119062</xdr:rowOff>
    </xdr:from>
    <xdr:to>
      <xdr:col>25</xdr:col>
      <xdr:colOff>392906</xdr:colOff>
      <xdr:row>32</xdr:row>
      <xdr:rowOff>107155</xdr:rowOff>
    </xdr:to>
    <xdr:grpSp>
      <xdr:nvGrpSpPr>
        <xdr:cNvPr id="2" name="Group 1">
          <a:extLst>
            <a:ext uri="{FF2B5EF4-FFF2-40B4-BE49-F238E27FC236}">
              <a16:creationId xmlns:a16="http://schemas.microsoft.com/office/drawing/2014/main" id="{00000000-0008-0000-2500-000002000000}"/>
            </a:ext>
          </a:extLst>
        </xdr:cNvPr>
        <xdr:cNvGrpSpPr/>
      </xdr:nvGrpSpPr>
      <xdr:grpSpPr>
        <a:xfrm>
          <a:off x="8584404" y="754062"/>
          <a:ext cx="5310190" cy="5671343"/>
          <a:chOff x="8584405" y="833438"/>
          <a:chExt cx="4857751" cy="6691318"/>
        </a:xfrm>
      </xdr:grpSpPr>
      <xdr:graphicFrame macro="">
        <xdr:nvGraphicFramePr>
          <xdr:cNvPr id="3" name="Chart 2">
            <a:extLst>
              <a:ext uri="{FF2B5EF4-FFF2-40B4-BE49-F238E27FC236}">
                <a16:creationId xmlns:a16="http://schemas.microsoft.com/office/drawing/2014/main" id="{00000000-0008-0000-2500-000003000000}"/>
              </a:ext>
            </a:extLst>
          </xdr:cNvPr>
          <xdr:cNvGraphicFramePr/>
        </xdr:nvGraphicFramePr>
        <xdr:xfrm>
          <a:off x="8584406" y="833438"/>
          <a:ext cx="4857750" cy="13335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00000000-0008-0000-2500-000004000000}"/>
              </a:ext>
            </a:extLst>
          </xdr:cNvPr>
          <xdr:cNvGraphicFramePr/>
        </xdr:nvGraphicFramePr>
        <xdr:xfrm>
          <a:off x="8584405" y="2175869"/>
          <a:ext cx="4857750" cy="13335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4">
            <a:extLst>
              <a:ext uri="{FF2B5EF4-FFF2-40B4-BE49-F238E27FC236}">
                <a16:creationId xmlns:a16="http://schemas.microsoft.com/office/drawing/2014/main" id="{00000000-0008-0000-2500-000005000000}"/>
              </a:ext>
            </a:extLst>
          </xdr:cNvPr>
          <xdr:cNvGraphicFramePr/>
        </xdr:nvGraphicFramePr>
        <xdr:xfrm>
          <a:off x="8584405" y="3518300"/>
          <a:ext cx="4857750" cy="13335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a:extLst>
              <a:ext uri="{FF2B5EF4-FFF2-40B4-BE49-F238E27FC236}">
                <a16:creationId xmlns:a16="http://schemas.microsoft.com/office/drawing/2014/main" id="{00000000-0008-0000-2500-000006000000}"/>
              </a:ext>
            </a:extLst>
          </xdr:cNvPr>
          <xdr:cNvGraphicFramePr/>
        </xdr:nvGraphicFramePr>
        <xdr:xfrm>
          <a:off x="8584405" y="4860731"/>
          <a:ext cx="4857750" cy="13335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6">
            <a:extLst>
              <a:ext uri="{FF2B5EF4-FFF2-40B4-BE49-F238E27FC236}">
                <a16:creationId xmlns:a16="http://schemas.microsoft.com/office/drawing/2014/main" id="{00000000-0008-0000-2500-000007000000}"/>
              </a:ext>
            </a:extLst>
          </xdr:cNvPr>
          <xdr:cNvGraphicFramePr/>
        </xdr:nvGraphicFramePr>
        <xdr:xfrm>
          <a:off x="8584405" y="6191256"/>
          <a:ext cx="4857750" cy="133350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315308</xdr:colOff>
      <xdr:row>1</xdr:row>
      <xdr:rowOff>80142</xdr:rowOff>
    </xdr:from>
    <xdr:to>
      <xdr:col>11</xdr:col>
      <xdr:colOff>492670</xdr:colOff>
      <xdr:row>12</xdr:row>
      <xdr:rowOff>39414</xdr:rowOff>
    </xdr:to>
    <xdr:graphicFrame macro="">
      <xdr:nvGraphicFramePr>
        <xdr:cNvPr id="2" name="Chart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Copy%20of%20New%20Sample%20Workbook%20201707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Courses/_PHW_LM%20Create%20Forms%20with%20Excel/Sample%20SkillPath%20Webinar%20Workbook%20version%20201706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omfr/Downloads/Sample%20Workbook%20Excel%20201%20202005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4 Shortcuts"/>
      <sheetName val="05 Quick Access Keys"/>
      <sheetName val="05 Format Painter1"/>
      <sheetName val="05 Format Painter2"/>
      <sheetName val="06 Merge &amp; Center"/>
      <sheetName val="07 Flash FIll"/>
      <sheetName val="07 Relationships"/>
      <sheetName val="08 Autofilters"/>
      <sheetName val="12 CustomFill Lists`"/>
      <sheetName val="15 External References"/>
      <sheetName val="14 Forms"/>
      <sheetName val="15 Cell Styles"/>
      <sheetName val="15 Conditional Formatting"/>
      <sheetName val="Conditional Formatting2"/>
      <sheetName val="17-18 Series and Spin Button"/>
      <sheetName val="19 Artistic Effects"/>
      <sheetName val="21 Quick Analysis"/>
      <sheetName val="22 GoalSeek"/>
      <sheetName val="Solver"/>
      <sheetName val="Solver Products 2"/>
      <sheetName val="Solver2"/>
      <sheetName val="23 New Functions 2013"/>
      <sheetName val="24 Slicers"/>
      <sheetName val="25 Scenarios"/>
      <sheetName val="25 New Scenarios"/>
      <sheetName val="SUMIFS and SUMPRODUCT"/>
      <sheetName val="27 Correlations"/>
      <sheetName val="27 Descriptive Statistics"/>
      <sheetName val="27 Descriptive Statistics1"/>
      <sheetName val="27 Histogram"/>
      <sheetName val="27 FreqDistribution"/>
      <sheetName val="27 RandomNumberGen"/>
      <sheetName val="27 RankPercentile"/>
      <sheetName val="27 Regression"/>
      <sheetName val="27  Coca Cola Regression"/>
      <sheetName val="28 Sampling"/>
      <sheetName val="Analyze Sales"/>
      <sheetName val="Analyze QC"/>
      <sheetName val="30 Chart Data"/>
      <sheetName val="31 Chart Data`"/>
      <sheetName val="31 Charts 2"/>
      <sheetName val="31 Sparklines and Recomended"/>
      <sheetName val="34 Combo and Doughnut Chart"/>
      <sheetName val="36 PivotTable Data` "/>
      <sheetName val="36 PivotTable 2"/>
      <sheetName val="36 Pivot Table 3"/>
      <sheetName val="P &amp; L Data"/>
      <sheetName val="Actual versus Plan"/>
      <sheetName val="36 ReversePivot"/>
      <sheetName val="45 Macros"/>
      <sheetName val="51 Excel and the Internet"/>
      <sheetName val="57 Sharing"/>
      <sheetName val="60 Locking Cells"/>
      <sheetName val="61 Auditing Formulas"/>
      <sheetName val="62 Trusted Settigs"/>
      <sheetName val="64 Lock Workbook"/>
      <sheetName val="64 Data Validation"/>
      <sheetName val="Index Match"/>
      <sheetName val="VLOOKUP"/>
      <sheetName val="Chapter 1 -IFNA"/>
      <sheetName val="Chapter 5 Integrity"/>
      <sheetName val="Chapter 9 - Debate"/>
      <sheetName val="Chapter 9 Index"/>
      <sheetName val="Finding Last Names"/>
      <sheetName val="Family List"/>
      <sheetName val="Family Result"/>
      <sheetName val="RandomSurveyData"/>
      <sheetName val="SurveyReports"/>
      <sheetName val="Crosswalking"/>
      <sheetName val="Histogram"/>
      <sheetName val="Waterfall"/>
      <sheetName val="Box &amp; Whisker"/>
      <sheetName val="Funnel"/>
      <sheetName val="Treemap and Sunburst"/>
      <sheetName val="2016 Functions"/>
      <sheetName val="Copy of New Sample Workbook 2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4 Shortcuts"/>
      <sheetName val="05 Quick Access Keys"/>
      <sheetName val="05 Format Painter1"/>
      <sheetName val="05 Format Painter2"/>
      <sheetName val="06 Merge &amp; Center"/>
      <sheetName val="07 Flash FIll"/>
      <sheetName val="07 Relationships"/>
      <sheetName val="08 Autofilters"/>
      <sheetName val="12 CustomFill Lists`"/>
      <sheetName val="15 External References"/>
      <sheetName val="14 Forms"/>
      <sheetName val="15 Cell Styles"/>
      <sheetName val="15 Conditional Formatting"/>
      <sheetName val="15 Conditional Formatting1"/>
      <sheetName val="Conditional Formatting2"/>
      <sheetName val="17-18 Series and Spin Button"/>
      <sheetName val="19 Artistic Effects"/>
      <sheetName val="21 Quick Analysis"/>
      <sheetName val="22 GoalSeek"/>
      <sheetName val="Solver"/>
      <sheetName val="Solver2"/>
      <sheetName val="23 New Functions 2013"/>
      <sheetName val="24 Slicers"/>
      <sheetName val="25 Scenarios"/>
      <sheetName val="25 New Scenarios"/>
      <sheetName val="SUMIFS and SUMPRODUCT"/>
      <sheetName val="27 Correlations"/>
      <sheetName val="27 Descriptive Statistics"/>
      <sheetName val="27 Descriptive Statistics1"/>
      <sheetName val="27 Histogram"/>
      <sheetName val="27 FreqDistribution"/>
      <sheetName val="27 RandomNumberGen"/>
      <sheetName val="27 RankPercentile"/>
      <sheetName val="27 Regression"/>
      <sheetName val="27  Coca Cola Regression"/>
      <sheetName val="28 Sampling"/>
      <sheetName val="31 Chart Data`"/>
      <sheetName val="31 Charts 2"/>
      <sheetName val="31 Sparklines and Recomended"/>
      <sheetName val="34 Combo and Doughnut Chart"/>
      <sheetName val="36 PivotTable Data` "/>
      <sheetName val="36 PivotTable 2"/>
      <sheetName val="36 Pivot Table 3"/>
      <sheetName val="P &amp; L"/>
      <sheetName val="Data"/>
      <sheetName val="36 ReversePivot"/>
      <sheetName val="45 Macros"/>
      <sheetName val="51 Excel and the Internet"/>
      <sheetName val="57 Sharing"/>
      <sheetName val="60 Locking Cells"/>
      <sheetName val="61 Auditing Formulas"/>
      <sheetName val="62 Trusted Settigs"/>
      <sheetName val="64 Lock Workbook"/>
      <sheetName val="64 Data Validation"/>
      <sheetName val="Index Match"/>
      <sheetName val="VLOOKUP"/>
      <sheetName val="Chapter 1 -IFNA"/>
      <sheetName val="Chapter 5 Integrity"/>
      <sheetName val="Chapter 8 Approximate"/>
      <sheetName val="Chapter 9 - Debate"/>
      <sheetName val="Chapter 9 Index"/>
      <sheetName val="Finding Last Names"/>
      <sheetName val="Family List"/>
      <sheetName val="Family Result"/>
      <sheetName val="RandomSurveyData"/>
      <sheetName val="SurveyReports"/>
      <sheetName val="Portfolio"/>
      <sheetName val="SP500"/>
      <sheetName val="Customizations"/>
      <sheetName val="Crosswalking"/>
      <sheetName val="Histogram"/>
      <sheetName val="Waterfall"/>
      <sheetName val="Box &amp; Whisker"/>
      <sheetName val="Funnel"/>
      <sheetName val="Treemap and Sunburst"/>
      <sheetName val="2016 Functions"/>
      <sheetName val="Sample SkillPath Webinar Workb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8">
          <cell r="F18">
            <v>30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Convert"/>
      <sheetName val="02 Crosstabs"/>
      <sheetName val="03 Consolidate"/>
      <sheetName val="04 Pivots"/>
      <sheetName val="05 Chart Data"/>
      <sheetName val="6 Trendlines"/>
      <sheetName val="7 Sparklines"/>
      <sheetName val="8 Formats"/>
      <sheetName val="9 Condit Format"/>
      <sheetName val="10 Chart"/>
      <sheetName val="11 Checkbox"/>
      <sheetName val="12 Combo Boxes"/>
      <sheetName val="13 Options"/>
      <sheetName val="14 Groups"/>
      <sheetName val="15 Spinners"/>
      <sheetName val="16 Scroll Bars"/>
      <sheetName val="17 Combo"/>
      <sheetName val="18 Combo"/>
      <sheetName val="19 Dial"/>
      <sheetName val="20 Gantt"/>
      <sheetName val="21 Small Multpls"/>
      <sheetName val="22 3D Maps"/>
      <sheetName val="23 Pictogram"/>
      <sheetName val="23 Scenarios"/>
      <sheetName val="24 Goal Seek"/>
      <sheetName val="25 Solver"/>
      <sheetName val="26 Descriptive Statistics"/>
      <sheetName val="26 Histogram"/>
      <sheetName val="27 Correlations"/>
      <sheetName val="28 Regression"/>
      <sheetName val="29 Rank Percentile"/>
      <sheetName val="30 Random Numbers"/>
      <sheetName val="31 Sampling"/>
      <sheetName val="32 Forecasting"/>
      <sheetName val="33 Core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B3">
            <v>43466</v>
          </cell>
        </row>
        <row r="17">
          <cell r="Q17">
            <v>2</v>
          </cell>
        </row>
      </sheetData>
      <sheetData sheetId="16"/>
      <sheetData sheetId="17"/>
      <sheetData sheetId="18"/>
      <sheetData sheetId="19"/>
      <sheetData sheetId="20"/>
      <sheetData sheetId="21"/>
      <sheetData sheetId="22"/>
      <sheetData sheetId="23">
        <row r="15">
          <cell r="F15">
            <v>30</v>
          </cell>
          <cell r="G15">
            <v>22</v>
          </cell>
          <cell r="H15">
            <v>24</v>
          </cell>
          <cell r="I15">
            <v>26</v>
          </cell>
          <cell r="J15">
            <v>25</v>
          </cell>
          <cell r="K15">
            <v>30</v>
          </cell>
          <cell r="L15">
            <v>32</v>
          </cell>
        </row>
      </sheetData>
      <sheetData sheetId="24"/>
      <sheetData sheetId="25"/>
      <sheetData sheetId="26"/>
      <sheetData sheetId="27"/>
      <sheetData sheetId="28"/>
      <sheetData sheetId="29"/>
      <sheetData sheetId="30"/>
      <sheetData sheetId="31"/>
      <sheetData sheetId="32"/>
      <sheetData sheetId="33"/>
      <sheetData sheetId="34"/>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9" connectionId="9" xr16:uid="{6B846FF0-2AD0-4669-A35E-7AAD607CF73B}" autoFormatId="16" applyNumberFormats="0" applyBorderFormats="0" applyFontFormats="0" applyPatternFormats="0" applyAlignmentFormats="0" applyWidthHeightFormats="0">
  <queryTableRefresh nextId="13">
    <queryTableFields count="12">
      <queryTableField id="1" name="SupplierID" tableColumnId="1"/>
      <queryTableField id="2" name="CompanyName" tableColumnId="2"/>
      <queryTableField id="3" name="ContactName" tableColumnId="3"/>
      <queryTableField id="4" name="ContactTitle" tableColumnId="4"/>
      <queryTableField id="5" name="Address" tableColumnId="5"/>
      <queryTableField id="6" name="City" tableColumnId="6"/>
      <queryTableField id="7" name="Region" tableColumnId="7"/>
      <queryTableField id="8" name="PostalCode" tableColumnId="8"/>
      <queryTableField id="9" name="Country" tableColumnId="9"/>
      <queryTableField id="10" name="Phone" tableColumnId="10"/>
      <queryTableField id="11" name="Fax" tableColumnId="11"/>
      <queryTableField id="12" name="HomePage" tableColumnId="1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8" connectionId="8" xr16:uid="{F6E260FD-F462-4848-B7B3-0B7507A80306}" autoFormatId="16" applyNumberFormats="0" applyBorderFormats="0" applyFontFormats="0" applyPatternFormats="0" applyAlignmentFormats="0" applyWidthHeightFormats="0">
  <queryTableRefresh nextId="4">
    <queryTableFields count="3">
      <queryTableField id="1" name="ShipperID" tableColumnId="1"/>
      <queryTableField id="2" name="CompanyName" tableColumnId="2"/>
      <queryTableField id="3" name="Phone" tableColumnId="3"/>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7" connectionId="7" xr16:uid="{7672E4E7-A526-4BA7-9768-ED2FCC730A15}" autoFormatId="16" applyNumberFormats="0" applyBorderFormats="0" applyFontFormats="0" applyPatternFormats="0" applyAlignmentFormats="0" applyWidthHeightFormats="0">
  <queryTableRefresh nextId="11">
    <queryTableFields count="10">
      <queryTableField id="1" name="ProductID" tableColumnId="1"/>
      <queryTableField id="2" name="ProductName" tableColumnId="2"/>
      <queryTableField id="3" name="SupplierID" tableColumnId="3"/>
      <queryTableField id="4" name="CategoryID" tableColumnId="4"/>
      <queryTableField id="5" name="QuantityPerUnit" tableColumnId="5"/>
      <queryTableField id="6" name="UnitPrice" tableColumnId="6"/>
      <queryTableField id="7" name="UnitsInStock" tableColumnId="7"/>
      <queryTableField id="8" name="UnitsOnOrder" tableColumnId="8"/>
      <queryTableField id="9" name="ReorderLevel" tableColumnId="9"/>
      <queryTableField id="10" name="Discontinued" tableColumnId="10"/>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6" connectionId="6" xr16:uid="{D212258A-1A3A-4A08-99DE-9F54FB48E839}" autoFormatId="16" applyNumberFormats="0" applyBorderFormats="0" applyFontFormats="0" applyPatternFormats="0" applyAlignmentFormats="0" applyWidthHeightFormats="0">
  <queryTableRefresh nextId="16">
    <queryTableFields count="15">
      <queryTableField id="1" name="OrderID" tableColumnId="1"/>
      <queryTableField id="2" name="CustomerID" tableColumnId="2"/>
      <queryTableField id="3" name="EmployeeID" tableColumnId="3"/>
      <queryTableField id="4" name="OrderDate" tableColumnId="4"/>
      <queryTableField id="5" name="RequiredDate" tableColumnId="5"/>
      <queryTableField id="6" name="ShippedDate" tableColumnId="6"/>
      <queryTableField id="7" name="ShipVia" tableColumnId="7"/>
      <queryTableField id="8" name="Freight" tableColumnId="8"/>
      <queryTableField id="9" name="ShipName" tableColumnId="9"/>
      <queryTableField id="10" name="ShipAddress" tableColumnId="10"/>
      <queryTableField id="11" name="ShipCity" tableColumnId="11"/>
      <queryTableField id="12" name="ShipRegion" tableColumnId="12"/>
      <queryTableField id="13" name="ShipPostalCode" tableColumnId="13"/>
      <queryTableField id="14" name="ShipCountry" tableColumnId="14"/>
      <queryTableField id="15" name="orderamount" tableColumnId="15"/>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5" connectionId="5" xr16:uid="{476F2DF7-E135-447D-957A-7E52ECC5DCFF}" autoFormatId="16" applyNumberFormats="0" applyBorderFormats="0" applyFontFormats="0" applyPatternFormats="0" applyAlignmentFormats="0" applyWidthHeightFormats="0">
  <queryTableRefresh nextId="5">
    <queryTableFields count="4">
      <queryTableField id="1" name="OrderID" tableColumnId="1"/>
      <queryTableField id="2" name="ProductID" tableColumnId="2"/>
      <queryTableField id="3" name="UnitPrice" tableColumnId="3"/>
      <queryTableField id="4" name="Quantity" tableColumnId="4"/>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4" connectionId="4" xr16:uid="{38E53790-BD46-4C4B-B89E-E1BD9C6424A6}" autoFormatId="16" applyNumberFormats="0" applyBorderFormats="0" applyFontFormats="0" applyPatternFormats="0" applyAlignmentFormats="0" applyWidthHeightFormats="0">
  <queryTableRefresh nextId="4">
    <queryTableFields count="3">
      <queryTableField id="1" name="ShipperID" tableColumnId="1"/>
      <queryTableField id="2" name="CompanyName" tableColumnId="2"/>
      <queryTableField id="3" name="Phone" tableColumnId="3"/>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3" connectionId="3" xr16:uid="{DC0C6940-1BD8-4174-8A2D-A2A6CCA73B79}" autoFormatId="16" applyNumberFormats="0" applyBorderFormats="0" applyFontFormats="0" applyPatternFormats="0" applyAlignmentFormats="0" applyWidthHeightFormats="0">
  <queryTableRefresh nextId="17">
    <queryTableFields count="16">
      <queryTableField id="1" name="EmployeeID" tableColumnId="1"/>
      <queryTableField id="2" name="LastName" tableColumnId="2"/>
      <queryTableField id="3" name="FirstName" tableColumnId="3"/>
      <queryTableField id="4" name="Title" tableColumnId="4"/>
      <queryTableField id="5" name="TitleOfCourtesy" tableColumnId="5"/>
      <queryTableField id="6" name="BirthDate" tableColumnId="6"/>
      <queryTableField id="7" name="HireDate" tableColumnId="7"/>
      <queryTableField id="8" name="Address" tableColumnId="8"/>
      <queryTableField id="9" name="City" tableColumnId="9"/>
      <queryTableField id="10" name="Region" tableColumnId="10"/>
      <queryTableField id="11" name="PostalCode" tableColumnId="11"/>
      <queryTableField id="12" name="Country" tableColumnId="12"/>
      <queryTableField id="13" name="HomePhone" tableColumnId="13"/>
      <queryTableField id="14" name="Extension" tableColumnId="14"/>
      <queryTableField id="15" name="Notes" tableColumnId="15"/>
      <queryTableField id="16" name="ReportsTo" tableColumnId="16"/>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2" connectionId="2" xr16:uid="{61B28E93-0C38-47B4-BC50-9D20AB8BAD6D}" autoFormatId="16" applyNumberFormats="0" applyBorderFormats="0" applyFontFormats="0" applyPatternFormats="0" applyAlignmentFormats="0" applyWidthHeightFormats="0">
  <queryTableRefresh nextId="12">
    <queryTableFields count="11">
      <queryTableField id="1" name="CustomerID" tableColumnId="1"/>
      <queryTableField id="2" name="CompanyName" tableColumnId="2"/>
      <queryTableField id="3" name="ContactName" tableColumnId="3"/>
      <queryTableField id="4" name="ContactTitle" tableColumnId="4"/>
      <queryTableField id="5" name="Address" tableColumnId="5"/>
      <queryTableField id="6" name="City" tableColumnId="6"/>
      <queryTableField id="7" name="Region" tableColumnId="7"/>
      <queryTableField id="8" name="PostalCode" tableColumnId="8"/>
      <queryTableField id="9" name="Country" tableColumnId="9"/>
      <queryTableField id="10" name="Phone" tableColumnId="10"/>
      <queryTableField id="11" name="Fax" tableColumnId="11"/>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1" connectionId="1" xr16:uid="{A2E2657F-6186-4A4F-B313-414148B88721}" autoFormatId="16" applyNumberFormats="0" applyBorderFormats="0" applyFontFormats="0" applyPatternFormats="0" applyAlignmentFormats="0" applyWidthHeightFormats="0">
  <queryTableRefresh nextId="4">
    <queryTableFields count="3">
      <queryTableField id="1" name="CategoryID" tableColumnId="1"/>
      <queryTableField id="2" name="CategoryName" tableColumnId="2"/>
      <queryTableField id="3" name="Description" tableColumnId="3"/>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46410C-F845-4B95-A425-56A3385DC9D3}" name="PowerMapTable" displayName="PowerMapTable" ref="C3:E8" totalsRowShown="0" headerRowDxfId="56">
  <autoFilter ref="C3:E8" xr:uid="{D05BF950-C408-47FA-B941-EA4602E50965}"/>
  <tableColumns count="3">
    <tableColumn id="1" xr3:uid="{F81A6662-BB9B-480C-8992-89CBB536B077}" name="City" dataDxfId="55"/>
    <tableColumn id="2" xr3:uid="{A1E0532A-F42E-41E1-9197-D5E9E925403F}" name="State" dataDxfId="54"/>
    <tableColumn id="3" xr3:uid="{A54DB30F-F6C7-4BB8-8407-42CBC8F7E4EB}" name="Value"/>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FB98260-3530-4699-9626-131644294705}" name="Suppliers" displayName="Suppliers" ref="A1:L30" tableType="queryTable" totalsRowShown="0">
  <autoFilter ref="A1:L30" xr:uid="{3D885FEF-8120-49AF-B0DC-0A5DBF633487}"/>
  <tableColumns count="12">
    <tableColumn id="1" xr3:uid="{19DC7A24-C498-4E2B-82B6-E0E62895EE36}" uniqueName="1" name="SupplierID" queryTableFieldId="1"/>
    <tableColumn id="2" xr3:uid="{B40E955B-D7FB-4226-91B1-22FAAE9093F1}" uniqueName="2" name="CompanyName" queryTableFieldId="2" dataDxfId="53"/>
    <tableColumn id="3" xr3:uid="{249960BB-182F-43B8-8F93-E3DB1426D5D7}" uniqueName="3" name="ContactName" queryTableFieldId="3" dataDxfId="52"/>
    <tableColumn id="4" xr3:uid="{44A70833-7C6A-42B9-9B4F-82F282075610}" uniqueName="4" name="ContactTitle" queryTableFieldId="4" dataDxfId="51"/>
    <tableColumn id="5" xr3:uid="{F5B54551-0849-412D-8EAF-FCA3D7E41CCB}" uniqueName="5" name="Address" queryTableFieldId="5" dataDxfId="50"/>
    <tableColumn id="6" xr3:uid="{62600CE2-5808-4F5C-950B-F6362C6DC1A2}" uniqueName="6" name="City" queryTableFieldId="6" dataDxfId="49"/>
    <tableColumn id="7" xr3:uid="{33B8A9E8-6FE8-437B-A03F-7CDC269910A9}" uniqueName="7" name="Region" queryTableFieldId="7" dataDxfId="48"/>
    <tableColumn id="8" xr3:uid="{5637E66F-6AC8-4353-91B0-3B0089FC295E}" uniqueName="8" name="PostalCode" queryTableFieldId="8" dataDxfId="47"/>
    <tableColumn id="9" xr3:uid="{2FCD0DCC-A429-4364-9F73-C42016BE4309}" uniqueName="9" name="Country" queryTableFieldId="9" dataDxfId="46"/>
    <tableColumn id="10" xr3:uid="{BE2E47A7-C072-49BF-9CD4-5162E8DA2438}" uniqueName="10" name="Phone" queryTableFieldId="10" dataDxfId="45"/>
    <tableColumn id="11" xr3:uid="{0FC436D4-DF84-4687-9259-AF8431E2B431}" uniqueName="11" name="Fax" queryTableFieldId="11" dataDxfId="44"/>
    <tableColumn id="12" xr3:uid="{8F5DCEE5-DE05-4BA9-99D5-5105B7DD9101}" uniqueName="12" name="HomePage" queryTableFieldId="12" dataDxfId="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C2F8F07-4D2A-491C-B32E-1534D9CEF327}" name="Shippers" displayName="Shippers" ref="A1:C4" tableType="queryTable" totalsRowShown="0">
  <autoFilter ref="A1:C4" xr:uid="{865A0E26-2F6C-4A8C-AC82-BCF39444AE2D}"/>
  <tableColumns count="3">
    <tableColumn id="1" xr3:uid="{A8DB52FA-36DB-4235-9459-3267D0A1652D}" uniqueName="1" name="ShipperID" queryTableFieldId="1"/>
    <tableColumn id="2" xr3:uid="{0BA07E28-434D-4259-8D34-0949EB550985}" uniqueName="2" name="CompanyName" queryTableFieldId="2" dataDxfId="42"/>
    <tableColumn id="3" xr3:uid="{EE644E73-91DD-4BF2-B045-3DD8E7D4CAC1}" uniqueName="3" name="Phone" queryTableFieldId="3" dataDxfId="41"/>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BF9C4F3-8885-4D62-9B1A-B609CA715EFB}" name="Products" displayName="Products" ref="A1:J97" tableType="queryTable" totalsRowShown="0">
  <autoFilter ref="A1:J97" xr:uid="{6C87F03B-C7E8-4FCD-9BFE-8EC44BFB16DB}"/>
  <tableColumns count="10">
    <tableColumn id="1" xr3:uid="{927EC291-43C9-4E3D-AE64-8EBBE331258C}" uniqueName="1" name="ProductID" queryTableFieldId="1"/>
    <tableColumn id="2" xr3:uid="{D0E54EDF-F0B6-4FEA-86F4-4B6D1B77EB95}" uniqueName="2" name="ProductName" queryTableFieldId="2" dataDxfId="40"/>
    <tableColumn id="3" xr3:uid="{FD137BA1-AE10-4BD6-92F0-0DDEBA7FD9BB}" uniqueName="3" name="SupplierID" queryTableFieldId="3"/>
    <tableColumn id="4" xr3:uid="{1959EAB1-61B9-4965-8ABA-DEE07B9270BB}" uniqueName="4" name="CategoryID" queryTableFieldId="4"/>
    <tableColumn id="5" xr3:uid="{81A71CAD-392E-4BC2-BC69-7DC8F779638B}" uniqueName="5" name="QuantityPerUnit" queryTableFieldId="5" dataDxfId="39"/>
    <tableColumn id="6" xr3:uid="{B95E9E28-89EA-48D8-9289-675B0D2AAE7F}" uniqueName="6" name="UnitPrice" queryTableFieldId="6"/>
    <tableColumn id="7" xr3:uid="{49D4E399-DEF1-49CE-BD6D-54F393C9620D}" uniqueName="7" name="UnitsInStock" queryTableFieldId="7"/>
    <tableColumn id="8" xr3:uid="{97351FBD-DAFF-467E-A666-C10DA0448EB1}" uniqueName="8" name="UnitsOnOrder" queryTableFieldId="8"/>
    <tableColumn id="9" xr3:uid="{F9B1F014-2C32-4D7C-A84E-CE1665EE2E35}" uniqueName="9" name="ReorderLevel" queryTableFieldId="9"/>
    <tableColumn id="10" xr3:uid="{D47CA62D-E9FD-4F07-9E22-5CE3BB480493}" uniqueName="10" name="Discontinued" queryTableFieldId="10"/>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63B74C8-69DF-4C35-9205-9BC9B0FE34CB}" name="Orders" displayName="Orders" ref="A1:O831" tableType="queryTable" totalsRowShown="0">
  <autoFilter ref="A1:O831" xr:uid="{9C63BB2F-23F7-47B3-BD25-F58DAD8ADBC1}"/>
  <tableColumns count="15">
    <tableColumn id="1" xr3:uid="{10DEB07E-47E2-4946-ABDF-D9FDAD6B5AE9}" uniqueName="1" name="OrderID" queryTableFieldId="1"/>
    <tableColumn id="2" xr3:uid="{1CA3DC8D-09C1-4CCB-9718-9018AD476791}" uniqueName="2" name="CustomerID" queryTableFieldId="2" dataDxfId="38"/>
    <tableColumn id="3" xr3:uid="{4C08A6C1-E926-4798-B1D2-8E02F65B2BE7}" uniqueName="3" name="EmployeeID" queryTableFieldId="3"/>
    <tableColumn id="4" xr3:uid="{FF9578F5-CA04-4CB5-AD60-83601756D3F9}" uniqueName="4" name="OrderDate" queryTableFieldId="4" dataDxfId="37"/>
    <tableColumn id="5" xr3:uid="{0E1343C2-F212-41BE-A263-2412EABBF56D}" uniqueName="5" name="RequiredDate" queryTableFieldId="5" dataDxfId="36"/>
    <tableColumn id="6" xr3:uid="{AE884EC1-7EDB-4A21-ACB4-1AC82D4653A1}" uniqueName="6" name="ShippedDate" queryTableFieldId="6" dataDxfId="35"/>
    <tableColumn id="7" xr3:uid="{9FCDF0FD-9A42-4BE9-86AD-2CC55534202E}" uniqueName="7" name="ShipVia" queryTableFieldId="7"/>
    <tableColumn id="8" xr3:uid="{D7000341-361A-4BC9-BEF2-EA865F4432C1}" uniqueName="8" name="Freight" queryTableFieldId="8"/>
    <tableColumn id="9" xr3:uid="{4A4B7D56-58EF-4352-A23E-516FBFA11484}" uniqueName="9" name="ShipName" queryTableFieldId="9" dataDxfId="34"/>
    <tableColumn id="10" xr3:uid="{C7AB2EFB-3FC4-4BD4-9F7B-BE845B044F8D}" uniqueName="10" name="ShipAddress" queryTableFieldId="10" dataDxfId="33"/>
    <tableColumn id="11" xr3:uid="{8A7C247D-3A90-4ED2-B441-B7FD5A1E543A}" uniqueName="11" name="ShipCity" queryTableFieldId="11" dataDxfId="32"/>
    <tableColumn id="12" xr3:uid="{6B75BAFA-06BC-4A2E-88F6-573E4BDFFADB}" uniqueName="12" name="ShipRegion" queryTableFieldId="12" dataDxfId="31"/>
    <tableColumn id="13" xr3:uid="{888A6146-D6D4-45A5-845B-D777BC017C64}" uniqueName="13" name="ShipPostalCode" queryTableFieldId="13" dataDxfId="30"/>
    <tableColumn id="14" xr3:uid="{EDA1DFC6-C4BA-4E83-B5B0-18F9B8B97CFE}" uniqueName="14" name="ShipCountry" queryTableFieldId="14" dataDxfId="29"/>
    <tableColumn id="15" xr3:uid="{B4F72E5E-080F-461F-835F-7870964C6B53}" uniqueName="15" name="orderamount" queryTableFieldId="15"/>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F5AC5FE-B427-4A07-A050-589F6534E667}" name="Order_Details" displayName="Order_Details" ref="A1:D2156" tableType="queryTable" totalsRowShown="0">
  <autoFilter ref="A1:D2156" xr:uid="{F1D09152-CB2C-4D0F-B80C-3C04AD8F5005}"/>
  <tableColumns count="4">
    <tableColumn id="1" xr3:uid="{A6C066AE-9789-4F2C-B42D-E9F24204D556}" uniqueName="1" name="OrderID" queryTableFieldId="1"/>
    <tableColumn id="2" xr3:uid="{E8465F82-44E9-4222-962D-033B14A3DE4C}" uniqueName="2" name="ProductID" queryTableFieldId="2"/>
    <tableColumn id="3" xr3:uid="{5215948F-E583-4153-8107-E7084F4DFAFC}" uniqueName="3" name="UnitPrice" queryTableFieldId="3"/>
    <tableColumn id="4" xr3:uid="{097FC340-6A26-4FE3-84D1-A53CAB18B27F}" uniqueName="4" name="Quantity" queryTableFieldId="4"/>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681A73-9699-43A4-880A-23B56BD466C7}" name="New_Shippers" displayName="New_Shippers" ref="A1:C2" tableType="queryTable" totalsRowShown="0">
  <autoFilter ref="A1:C2" xr:uid="{D8D37722-2FCB-4B5A-969D-67DBD4FE5E52}"/>
  <tableColumns count="3">
    <tableColumn id="1" xr3:uid="{081B7D6E-B90F-4144-9F00-88FB0C2432DF}" uniqueName="1" name="ShipperID" queryTableFieldId="1"/>
    <tableColumn id="2" xr3:uid="{53BDC922-4FFF-4E4E-BA41-5C4C48BCF2BB}" uniqueName="2" name="CompanyName" queryTableFieldId="2" dataDxfId="28"/>
    <tableColumn id="3" xr3:uid="{48079320-4B4A-4397-BF55-B8CD69FAD6AE}" uniqueName="3" name="Phone" queryTableFieldId="3" dataDxfId="27"/>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0192D8E-D080-42E2-B277-E4D396FA5042}" name="Employees" displayName="Employees" ref="A1:P10" tableType="queryTable" totalsRowShown="0">
  <autoFilter ref="A1:P10" xr:uid="{A595A31C-D995-4044-9D2C-79FCBBCAAAA6}"/>
  <tableColumns count="16">
    <tableColumn id="1" xr3:uid="{0C290AF7-BBEB-4EF5-BF2E-33D8F9EA6D3F}" uniqueName="1" name="EmployeeID" queryTableFieldId="1"/>
    <tableColumn id="2" xr3:uid="{189B9BF8-B565-4582-822F-F86B2FBDB0C6}" uniqueName="2" name="LastName" queryTableFieldId="2" dataDxfId="26"/>
    <tableColumn id="3" xr3:uid="{199970BA-6242-45BC-962D-9B6F7CB46185}" uniqueName="3" name="FirstName" queryTableFieldId="3" dataDxfId="25"/>
    <tableColumn id="4" xr3:uid="{FDED118B-1916-4501-BFF3-95F1B004779A}" uniqueName="4" name="Title" queryTableFieldId="4" dataDxfId="24"/>
    <tableColumn id="5" xr3:uid="{81FAF3BA-A782-4E62-9C76-310D135B6CC4}" uniqueName="5" name="TitleOfCourtesy" queryTableFieldId="5" dataDxfId="23"/>
    <tableColumn id="6" xr3:uid="{DF8A13DB-A89B-4A2A-BA10-80C1BDBBFF7B}" uniqueName="6" name="BirthDate" queryTableFieldId="6" dataDxfId="22"/>
    <tableColumn id="7" xr3:uid="{10B006C5-1AEF-4715-90FF-71EA3AC97494}" uniqueName="7" name="HireDate" queryTableFieldId="7" dataDxfId="21"/>
    <tableColumn id="8" xr3:uid="{271BB0BC-5A6A-4DF9-AB8B-DAA77878CD5E}" uniqueName="8" name="Address" queryTableFieldId="8" dataDxfId="20"/>
    <tableColumn id="9" xr3:uid="{0F94D7CC-9950-47A4-826D-C549B093D251}" uniqueName="9" name="City" queryTableFieldId="9" dataDxfId="19"/>
    <tableColumn id="10" xr3:uid="{6E2938BC-D984-41F1-AD7D-79DE15E84D0A}" uniqueName="10" name="Region" queryTableFieldId="10" dataDxfId="18"/>
    <tableColumn id="11" xr3:uid="{7C6CE66D-4552-4A85-9AF0-C9EDEB2B355D}" uniqueName="11" name="PostalCode" queryTableFieldId="11" dataDxfId="17"/>
    <tableColumn id="12" xr3:uid="{534E45EB-B818-48CF-B6EA-625F40C29187}" uniqueName="12" name="Country" queryTableFieldId="12" dataDxfId="16"/>
    <tableColumn id="13" xr3:uid="{94DE5506-A514-4629-85C1-5F38E8561AFF}" uniqueName="13" name="HomePhone" queryTableFieldId="13" dataDxfId="15"/>
    <tableColumn id="14" xr3:uid="{31587D85-D465-47A8-AA23-755ABE736F00}" uniqueName="14" name="Extension" queryTableFieldId="14" dataDxfId="14"/>
    <tableColumn id="15" xr3:uid="{AED5F035-09D8-4BC5-A28F-3526BC922124}" uniqueName="15" name="Notes" queryTableFieldId="15" dataDxfId="13"/>
    <tableColumn id="16" xr3:uid="{3C86595F-3335-4CFB-837E-F636F6837EEF}" uniqueName="16" name="ReportsTo" queryTableFieldId="16"/>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C69E84-4BBB-4D60-8E1D-F20923592922}" name="Customers" displayName="Customers" ref="A1:K92" tableType="queryTable" totalsRowShown="0">
  <autoFilter ref="A1:K92" xr:uid="{AE97457B-9CF6-4A69-9A58-F263E83E5B6D}"/>
  <tableColumns count="11">
    <tableColumn id="1" xr3:uid="{33DC0868-3E91-4755-8E18-9DD89CE8A186}" uniqueName="1" name="CustomerID" queryTableFieldId="1" dataDxfId="12"/>
    <tableColumn id="2" xr3:uid="{855693E2-2736-434D-A88F-AAE3491C3DB6}" uniqueName="2" name="CompanyName" queryTableFieldId="2" dataDxfId="11"/>
    <tableColumn id="3" xr3:uid="{36CB70C2-94A9-45C6-9AFD-95D06984C379}" uniqueName="3" name="ContactName" queryTableFieldId="3" dataDxfId="10"/>
    <tableColumn id="4" xr3:uid="{3646A17D-51D1-4A26-9175-FE3C9C29E74B}" uniqueName="4" name="ContactTitle" queryTableFieldId="4" dataDxfId="9"/>
    <tableColumn id="5" xr3:uid="{0674AE69-E091-4D8B-815A-6404982CC757}" uniqueName="5" name="Address" queryTableFieldId="5" dataDxfId="8"/>
    <tableColumn id="6" xr3:uid="{C6CF74FE-E7DD-4ABE-ACEC-E915A0E75C4B}" uniqueName="6" name="City" queryTableFieldId="6" dataDxfId="7"/>
    <tableColumn id="7" xr3:uid="{5A285826-F975-4CB7-88BC-9B3726A9BCCB}" uniqueName="7" name="Region" queryTableFieldId="7" dataDxfId="6"/>
    <tableColumn id="8" xr3:uid="{B49AC851-BB93-48BB-8BF2-E1463F816703}" uniqueName="8" name="PostalCode" queryTableFieldId="8" dataDxfId="5"/>
    <tableColumn id="9" xr3:uid="{4BEA3EAC-85CB-4390-8A89-35DE43E42107}" uniqueName="9" name="Country" queryTableFieldId="9" dataDxfId="4"/>
    <tableColumn id="10" xr3:uid="{CA22BDA7-A2FA-4057-8192-BFA772B29206}" uniqueName="10" name="Phone" queryTableFieldId="10" dataDxfId="3"/>
    <tableColumn id="11" xr3:uid="{E364274E-3FCA-4376-91DB-95F50D82B063}" uniqueName="11" name="Fax" queryTableFieldId="11" dataDxfId="2"/>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C38A76C-8773-4DC3-BD8C-45D3D30B2282}" name="Categories" displayName="Categories" ref="A1:C9" tableType="queryTable" totalsRowShown="0">
  <autoFilter ref="A1:C9" xr:uid="{ABC3262B-7B28-468B-A60E-2FDCBC7A53D2}"/>
  <tableColumns count="3">
    <tableColumn id="1" xr3:uid="{49A5AF1D-9D42-41B5-8E82-19B1F34FA81C}" uniqueName="1" name="CategoryID" queryTableFieldId="1"/>
    <tableColumn id="2" xr3:uid="{14EA1450-0F34-4A26-BAD2-588CF7C59706}" uniqueName="2" name="CategoryName" queryTableFieldId="2" dataDxfId="1"/>
    <tableColumn id="3" xr3:uid="{139E4AFB-98AD-433A-89F4-C99F13DA4F3B}" uniqueName="3" name="Description" queryTableFieldId="3"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trlProp" Target="../ctrlProps/ctrlProp5.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51.xml.rels><?xml version="1.0" encoding="UTF-8" standalone="yes"?>
<Relationships xmlns="http://schemas.openxmlformats.org/package/2006/relationships"><Relationship Id="rId1" Type="http://schemas.openxmlformats.org/officeDocument/2006/relationships/table" Target="../tables/table7.xml"/></Relationships>
</file>

<file path=xl/worksheets/_rels/sheet5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53.xml.rels><?xml version="1.0" encoding="UTF-8" standalone="yes"?>
<Relationships xmlns="http://schemas.openxmlformats.org/package/2006/relationships"><Relationship Id="rId1" Type="http://schemas.openxmlformats.org/officeDocument/2006/relationships/table" Target="../tables/table9.xml"/></Relationships>
</file>

<file path=xl/worksheets/_rels/sheet5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24E2B-24D5-4BED-8411-7DE23F465CCF}">
  <dimension ref="A1:H9"/>
  <sheetViews>
    <sheetView tabSelected="1" zoomScale="140" zoomScaleNormal="140" workbookViewId="0">
      <selection activeCell="A10" sqref="A10"/>
    </sheetView>
  </sheetViews>
  <sheetFormatPr defaultRowHeight="14.5" x14ac:dyDescent="0.35"/>
  <cols>
    <col min="1" max="1" width="59.7265625" style="142" customWidth="1"/>
    <col min="2" max="2" width="10.1796875" style="142" customWidth="1"/>
    <col min="3" max="3" width="8.7265625" style="142"/>
    <col min="4" max="4" width="13.54296875" style="142" bestFit="1" customWidth="1"/>
    <col min="5" max="5" width="8.7265625" style="142"/>
    <col min="6" max="6" width="7.7265625" style="142" customWidth="1"/>
    <col min="7" max="7" width="10.54296875" style="142" bestFit="1" customWidth="1"/>
    <col min="8" max="8" width="8.7265625" style="142"/>
    <col min="9" max="9" width="1.7265625" style="142" customWidth="1"/>
    <col min="10" max="10" width="11.81640625" style="142" bestFit="1" customWidth="1"/>
    <col min="11" max="16384" width="8.7265625" style="142"/>
  </cols>
  <sheetData>
    <row r="1" spans="1:8" ht="26" x14ac:dyDescent="0.6">
      <c r="A1" s="141" t="s">
        <v>2725</v>
      </c>
      <c r="B1" s="141"/>
      <c r="D1" s="141"/>
      <c r="E1" s="141" t="s">
        <v>2726</v>
      </c>
    </row>
    <row r="2" spans="1:8" x14ac:dyDescent="0.35">
      <c r="A2" s="142" t="s">
        <v>2727</v>
      </c>
      <c r="C2" s="143" t="s">
        <v>2728</v>
      </c>
      <c r="D2" s="143" t="s">
        <v>2729</v>
      </c>
      <c r="E2" s="143" t="s">
        <v>2730</v>
      </c>
      <c r="F2" s="143" t="s">
        <v>2731</v>
      </c>
      <c r="G2" s="143" t="s">
        <v>2732</v>
      </c>
      <c r="H2" s="143" t="s">
        <v>2733</v>
      </c>
    </row>
    <row r="3" spans="1:8" x14ac:dyDescent="0.35">
      <c r="C3" s="142" t="s">
        <v>2734</v>
      </c>
      <c r="D3" s="142" t="s">
        <v>2735</v>
      </c>
      <c r="E3" s="144" t="s">
        <v>2736</v>
      </c>
      <c r="F3" s="145">
        <f>(4+5)*6</f>
        <v>54</v>
      </c>
      <c r="G3" s="142" t="s">
        <v>2737</v>
      </c>
      <c r="H3" s="142" t="s">
        <v>2738</v>
      </c>
    </row>
    <row r="4" spans="1:8" ht="29.25" customHeight="1" x14ac:dyDescent="0.35">
      <c r="A4" s="146" t="s">
        <v>2739</v>
      </c>
      <c r="E4" s="144" t="s">
        <v>2740</v>
      </c>
      <c r="F4" s="145">
        <f>4+5*6</f>
        <v>34</v>
      </c>
    </row>
    <row r="5" spans="1:8" x14ac:dyDescent="0.35">
      <c r="C5" s="142" t="s">
        <v>2741</v>
      </c>
      <c r="D5" s="142" t="s">
        <v>2742</v>
      </c>
      <c r="E5" s="144" t="s">
        <v>2743</v>
      </c>
      <c r="F5" s="142">
        <f>2^4</f>
        <v>16</v>
      </c>
      <c r="G5" s="142" t="s">
        <v>2744</v>
      </c>
      <c r="H5" s="142" t="s">
        <v>2745</v>
      </c>
    </row>
    <row r="6" spans="1:8" ht="29" x14ac:dyDescent="0.35">
      <c r="A6" s="147" t="s">
        <v>2746</v>
      </c>
      <c r="C6" s="142" t="s">
        <v>2747</v>
      </c>
      <c r="D6" s="142" t="s">
        <v>2748</v>
      </c>
      <c r="E6" s="144" t="s">
        <v>2749</v>
      </c>
      <c r="F6" s="142">
        <f>4*5</f>
        <v>20</v>
      </c>
      <c r="G6" s="142" t="s">
        <v>2750</v>
      </c>
      <c r="H6" s="142" t="s">
        <v>2751</v>
      </c>
    </row>
    <row r="7" spans="1:8" x14ac:dyDescent="0.35">
      <c r="C7" s="145" t="s">
        <v>2752</v>
      </c>
      <c r="D7" s="142" t="s">
        <v>2753</v>
      </c>
      <c r="E7" s="144" t="s">
        <v>2754</v>
      </c>
      <c r="F7" s="142">
        <f>99/11</f>
        <v>9</v>
      </c>
      <c r="G7" s="142" t="s">
        <v>1880</v>
      </c>
      <c r="H7" s="142" t="s">
        <v>2755</v>
      </c>
    </row>
    <row r="8" spans="1:8" x14ac:dyDescent="0.35">
      <c r="C8" s="142" t="s">
        <v>2756</v>
      </c>
      <c r="D8" s="142" t="s">
        <v>2757</v>
      </c>
      <c r="E8" s="144" t="s">
        <v>2758</v>
      </c>
      <c r="F8" s="142">
        <f>98+56</f>
        <v>154</v>
      </c>
      <c r="G8" s="142" t="s">
        <v>1886</v>
      </c>
      <c r="H8" s="142" t="s">
        <v>2759</v>
      </c>
    </row>
    <row r="9" spans="1:8" x14ac:dyDescent="0.35">
      <c r="C9" s="142" t="s">
        <v>2760</v>
      </c>
      <c r="D9" s="142" t="s">
        <v>2761</v>
      </c>
      <c r="E9" s="144" t="s">
        <v>2762</v>
      </c>
      <c r="F9" s="142">
        <f>22-5</f>
        <v>17</v>
      </c>
      <c r="G9" s="142" t="s">
        <v>2763</v>
      </c>
      <c r="H9" s="142" t="s">
        <v>2764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CFEF9-9864-4EDA-AEEB-F4134E7300A0}">
  <dimension ref="A1:L210"/>
  <sheetViews>
    <sheetView workbookViewId="0">
      <selection activeCell="E15" sqref="E15"/>
    </sheetView>
  </sheetViews>
  <sheetFormatPr defaultColWidth="9.1796875" defaultRowHeight="12.5" x14ac:dyDescent="0.25"/>
  <cols>
    <col min="1" max="1" width="9.36328125" style="1" bestFit="1" customWidth="1"/>
    <col min="2" max="2" width="15.1796875" style="1" bestFit="1" customWidth="1"/>
    <col min="3" max="3" width="16.6328125" style="1" bestFit="1" customWidth="1"/>
    <col min="4" max="4" width="14.81640625" style="1" bestFit="1" customWidth="1"/>
    <col min="5" max="5" width="17.1796875" style="1" bestFit="1" customWidth="1"/>
    <col min="6" max="6" width="13.6328125" style="1" bestFit="1" customWidth="1"/>
    <col min="7" max="8" width="9.1796875" style="1"/>
    <col min="9" max="9" width="13.36328125" style="1" bestFit="1" customWidth="1"/>
    <col min="10" max="16384" width="9.1796875" style="1"/>
  </cols>
  <sheetData>
    <row r="1" spans="1:12" x14ac:dyDescent="0.25">
      <c r="A1" s="1" t="s">
        <v>191</v>
      </c>
      <c r="B1" s="1" t="s">
        <v>192</v>
      </c>
      <c r="C1" s="1" t="s">
        <v>193</v>
      </c>
      <c r="D1" s="1" t="s">
        <v>194</v>
      </c>
      <c r="E1" s="1" t="s">
        <v>195</v>
      </c>
      <c r="F1" s="1" t="s">
        <v>196</v>
      </c>
      <c r="J1" s="1" t="s">
        <v>228</v>
      </c>
      <c r="K1" s="1" t="s">
        <v>229</v>
      </c>
      <c r="L1" s="1" t="s">
        <v>230</v>
      </c>
    </row>
    <row r="2" spans="1:12" x14ac:dyDescent="0.25">
      <c r="A2" s="3">
        <v>36027</v>
      </c>
      <c r="B2" s="1" t="s">
        <v>203</v>
      </c>
      <c r="C2" s="1">
        <v>125</v>
      </c>
      <c r="D2" s="1">
        <v>0.57999999999999996</v>
      </c>
      <c r="E2" s="4">
        <v>72.5</v>
      </c>
      <c r="F2" s="1" t="s">
        <v>204</v>
      </c>
      <c r="I2" s="1" t="s">
        <v>231</v>
      </c>
    </row>
    <row r="3" spans="1:12" x14ac:dyDescent="0.25">
      <c r="A3" s="3">
        <v>36026</v>
      </c>
      <c r="B3" s="1" t="s">
        <v>203</v>
      </c>
      <c r="C3" s="1">
        <v>110</v>
      </c>
      <c r="D3" s="1">
        <v>0.57999999999999996</v>
      </c>
      <c r="E3" s="4">
        <v>63.8</v>
      </c>
      <c r="F3" s="1" t="s">
        <v>206</v>
      </c>
      <c r="I3" s="1" t="s">
        <v>202</v>
      </c>
    </row>
    <row r="4" spans="1:12" x14ac:dyDescent="0.25">
      <c r="A4" s="3">
        <v>36027</v>
      </c>
      <c r="B4" s="1" t="s">
        <v>203</v>
      </c>
      <c r="C4" s="1">
        <v>110</v>
      </c>
      <c r="D4" s="1">
        <v>0.57999999999999996</v>
      </c>
      <c r="E4" s="4">
        <v>63.8</v>
      </c>
      <c r="F4" s="1" t="s">
        <v>206</v>
      </c>
      <c r="I4" s="1" t="s">
        <v>220</v>
      </c>
    </row>
    <row r="5" spans="1:12" x14ac:dyDescent="0.25">
      <c r="A5" s="3">
        <v>36021</v>
      </c>
      <c r="B5" s="1" t="s">
        <v>219</v>
      </c>
      <c r="C5" s="1">
        <v>130</v>
      </c>
      <c r="D5" s="1">
        <v>0.70640000000000003</v>
      </c>
      <c r="E5" s="4">
        <v>91.83</v>
      </c>
      <c r="F5" s="1" t="s">
        <v>206</v>
      </c>
      <c r="I5" s="1" t="s">
        <v>204</v>
      </c>
    </row>
    <row r="6" spans="1:12" x14ac:dyDescent="0.25">
      <c r="A6" s="3">
        <v>36023</v>
      </c>
      <c r="B6" s="1" t="s">
        <v>219</v>
      </c>
      <c r="C6" s="1">
        <v>130</v>
      </c>
      <c r="D6" s="1">
        <v>0.70640000000000003</v>
      </c>
      <c r="E6" s="4">
        <v>91.83</v>
      </c>
      <c r="F6" s="1" t="s">
        <v>206</v>
      </c>
      <c r="I6" s="1" t="s">
        <v>206</v>
      </c>
    </row>
    <row r="7" spans="1:12" x14ac:dyDescent="0.25">
      <c r="A7" s="3">
        <v>36024</v>
      </c>
      <c r="B7" s="1" t="s">
        <v>219</v>
      </c>
      <c r="C7" s="1">
        <v>130</v>
      </c>
      <c r="D7" s="1">
        <v>0.70640000000000003</v>
      </c>
      <c r="E7" s="4">
        <v>91.83</v>
      </c>
      <c r="F7" s="1" t="s">
        <v>206</v>
      </c>
      <c r="I7" s="1" t="s">
        <v>221</v>
      </c>
    </row>
    <row r="8" spans="1:12" x14ac:dyDescent="0.25">
      <c r="A8" s="3">
        <v>36025</v>
      </c>
      <c r="B8" s="1" t="s">
        <v>219</v>
      </c>
      <c r="C8" s="1">
        <v>130</v>
      </c>
      <c r="D8" s="1">
        <v>0.70640000000000003</v>
      </c>
      <c r="E8" s="4">
        <v>91.83</v>
      </c>
      <c r="F8" s="1" t="s">
        <v>206</v>
      </c>
      <c r="I8" s="1" t="s">
        <v>214</v>
      </c>
    </row>
    <row r="9" spans="1:12" x14ac:dyDescent="0.25">
      <c r="A9" s="3">
        <v>35995</v>
      </c>
      <c r="B9" s="1" t="s">
        <v>216</v>
      </c>
      <c r="C9" s="1">
        <v>300</v>
      </c>
      <c r="D9" s="1">
        <v>8.2549999999999998E-2</v>
      </c>
      <c r="E9" s="4">
        <v>24.77</v>
      </c>
      <c r="F9" s="1" t="s">
        <v>202</v>
      </c>
      <c r="I9" s="1" t="s">
        <v>217</v>
      </c>
    </row>
    <row r="10" spans="1:12" x14ac:dyDescent="0.25">
      <c r="A10" s="3">
        <v>35996</v>
      </c>
      <c r="B10" s="1" t="s">
        <v>216</v>
      </c>
      <c r="C10" s="1">
        <v>102</v>
      </c>
      <c r="D10" s="1">
        <v>8.2549999999999998E-2</v>
      </c>
      <c r="E10" s="4">
        <v>8.42</v>
      </c>
      <c r="F10" s="1" t="s">
        <v>202</v>
      </c>
      <c r="I10" s="1" t="s">
        <v>223</v>
      </c>
    </row>
    <row r="11" spans="1:12" x14ac:dyDescent="0.25">
      <c r="A11" s="3">
        <v>35998</v>
      </c>
      <c r="B11" s="1" t="s">
        <v>216</v>
      </c>
      <c r="C11" s="1">
        <v>300</v>
      </c>
      <c r="D11" s="1">
        <v>8.2549999999999998E-2</v>
      </c>
      <c r="E11" s="4">
        <v>24.77</v>
      </c>
      <c r="F11" s="1" t="s">
        <v>202</v>
      </c>
      <c r="I11" s="1" t="s">
        <v>224</v>
      </c>
    </row>
    <row r="12" spans="1:12" x14ac:dyDescent="0.25">
      <c r="A12" s="3">
        <v>35996</v>
      </c>
      <c r="B12" s="1" t="s">
        <v>216</v>
      </c>
      <c r="C12" s="1">
        <v>100</v>
      </c>
      <c r="D12" s="1">
        <v>8.2549999999999998E-2</v>
      </c>
      <c r="E12" s="4">
        <v>8.26</v>
      </c>
      <c r="F12" s="1" t="s">
        <v>220</v>
      </c>
      <c r="I12" s="1" t="s">
        <v>225</v>
      </c>
    </row>
    <row r="13" spans="1:12" x14ac:dyDescent="0.25">
      <c r="A13" s="3">
        <v>35997</v>
      </c>
      <c r="B13" s="1" t="s">
        <v>216</v>
      </c>
      <c r="C13" s="1">
        <v>550</v>
      </c>
      <c r="D13" s="1">
        <v>8.2549999999999998E-2</v>
      </c>
      <c r="E13" s="4">
        <v>45.4</v>
      </c>
      <c r="F13" s="1" t="s">
        <v>220</v>
      </c>
      <c r="I13" s="1" t="s">
        <v>218</v>
      </c>
    </row>
    <row r="14" spans="1:12" x14ac:dyDescent="0.25">
      <c r="A14" s="3">
        <v>35996</v>
      </c>
      <c r="B14" s="1" t="s">
        <v>216</v>
      </c>
      <c r="C14" s="1">
        <v>328</v>
      </c>
      <c r="D14" s="1">
        <v>8.2549999999999998E-2</v>
      </c>
      <c r="E14" s="4">
        <v>27.08</v>
      </c>
      <c r="F14" s="1" t="s">
        <v>204</v>
      </c>
      <c r="I14" s="1" t="s">
        <v>226</v>
      </c>
    </row>
    <row r="15" spans="1:12" x14ac:dyDescent="0.25">
      <c r="A15" s="3">
        <v>35995</v>
      </c>
      <c r="B15" s="1" t="s">
        <v>216</v>
      </c>
      <c r="C15" s="1">
        <v>500</v>
      </c>
      <c r="D15" s="1">
        <v>8.2549999999999998E-2</v>
      </c>
      <c r="E15" s="4">
        <v>41.28</v>
      </c>
      <c r="F15" s="1" t="s">
        <v>206</v>
      </c>
    </row>
    <row r="16" spans="1:12" x14ac:dyDescent="0.25">
      <c r="A16" s="3">
        <v>35996</v>
      </c>
      <c r="B16" s="1" t="s">
        <v>216</v>
      </c>
      <c r="C16" s="1">
        <v>500</v>
      </c>
      <c r="D16" s="1">
        <v>8.2549999999999998E-2</v>
      </c>
      <c r="E16" s="4">
        <v>41.28</v>
      </c>
      <c r="F16" s="1" t="s">
        <v>206</v>
      </c>
    </row>
    <row r="17" spans="1:6" x14ac:dyDescent="0.25">
      <c r="A17" s="3">
        <v>35997</v>
      </c>
      <c r="B17" s="1" t="s">
        <v>216</v>
      </c>
      <c r="C17" s="1">
        <v>500</v>
      </c>
      <c r="D17" s="1">
        <v>8.2549999999999998E-2</v>
      </c>
      <c r="E17" s="4">
        <v>41.28</v>
      </c>
      <c r="F17" s="1" t="s">
        <v>206</v>
      </c>
    </row>
    <row r="18" spans="1:6" x14ac:dyDescent="0.25">
      <c r="A18" s="3">
        <v>35998</v>
      </c>
      <c r="B18" s="1" t="s">
        <v>216</v>
      </c>
      <c r="C18" s="1">
        <v>600</v>
      </c>
      <c r="D18" s="1">
        <v>8.2549999999999998E-2</v>
      </c>
      <c r="E18" s="4">
        <v>49.53</v>
      </c>
      <c r="F18" s="1" t="s">
        <v>206</v>
      </c>
    </row>
    <row r="19" spans="1:6" x14ac:dyDescent="0.25">
      <c r="A19" s="3">
        <v>35996</v>
      </c>
      <c r="B19" s="1" t="s">
        <v>216</v>
      </c>
      <c r="C19" s="1">
        <v>180</v>
      </c>
      <c r="D19" s="1">
        <v>8.2549999999999998E-2</v>
      </c>
      <c r="E19" s="4">
        <v>14.86</v>
      </c>
      <c r="F19" s="1" t="s">
        <v>221</v>
      </c>
    </row>
    <row r="20" spans="1:6" x14ac:dyDescent="0.25">
      <c r="A20" s="3">
        <v>35997</v>
      </c>
      <c r="B20" s="1" t="s">
        <v>216</v>
      </c>
      <c r="C20" s="1">
        <v>120</v>
      </c>
      <c r="D20" s="1">
        <v>8.2549999999999998E-2</v>
      </c>
      <c r="E20" s="4">
        <v>9.91</v>
      </c>
      <c r="F20" s="1" t="s">
        <v>221</v>
      </c>
    </row>
    <row r="21" spans="1:6" x14ac:dyDescent="0.25">
      <c r="A21" s="3">
        <v>35999</v>
      </c>
      <c r="B21" s="1" t="s">
        <v>216</v>
      </c>
      <c r="C21" s="1">
        <v>130</v>
      </c>
      <c r="D21" s="1">
        <v>8.2549999999999998E-2</v>
      </c>
      <c r="E21" s="4">
        <v>10.73</v>
      </c>
      <c r="F21" s="1" t="s">
        <v>221</v>
      </c>
    </row>
    <row r="22" spans="1:6" x14ac:dyDescent="0.25">
      <c r="A22" s="3">
        <v>35999</v>
      </c>
      <c r="B22" s="1" t="s">
        <v>216</v>
      </c>
      <c r="C22" s="1">
        <v>640</v>
      </c>
      <c r="D22" s="1">
        <v>8.2549999999999998E-2</v>
      </c>
      <c r="E22" s="4">
        <v>25</v>
      </c>
      <c r="F22" s="1" t="s">
        <v>221</v>
      </c>
    </row>
    <row r="23" spans="1:6" x14ac:dyDescent="0.25">
      <c r="A23" s="3">
        <v>35996</v>
      </c>
      <c r="B23" s="1" t="s">
        <v>216</v>
      </c>
      <c r="C23" s="1">
        <v>26</v>
      </c>
      <c r="D23" s="1">
        <v>8.2549999999999998E-2</v>
      </c>
      <c r="E23" s="4">
        <v>2.15</v>
      </c>
      <c r="F23" s="1" t="s">
        <v>214</v>
      </c>
    </row>
    <row r="24" spans="1:6" x14ac:dyDescent="0.25">
      <c r="A24" s="3">
        <v>35997</v>
      </c>
      <c r="B24" s="1" t="s">
        <v>216</v>
      </c>
      <c r="C24" s="1">
        <v>102</v>
      </c>
      <c r="D24" s="1">
        <v>8.2549999999999998E-2</v>
      </c>
      <c r="E24" s="4">
        <v>8.42</v>
      </c>
      <c r="F24" s="1" t="s">
        <v>214</v>
      </c>
    </row>
    <row r="25" spans="1:6" x14ac:dyDescent="0.25">
      <c r="A25" s="3">
        <v>35997</v>
      </c>
      <c r="B25" s="1" t="s">
        <v>216</v>
      </c>
      <c r="C25" s="1">
        <v>160</v>
      </c>
      <c r="D25" s="1">
        <v>8.2549999999999998E-2</v>
      </c>
      <c r="E25" s="4">
        <v>13.21</v>
      </c>
      <c r="F25" s="1" t="s">
        <v>214</v>
      </c>
    </row>
    <row r="26" spans="1:6" x14ac:dyDescent="0.25">
      <c r="A26" s="3">
        <v>35999</v>
      </c>
      <c r="B26" s="1" t="s">
        <v>216</v>
      </c>
      <c r="C26" s="1">
        <v>65</v>
      </c>
      <c r="D26" s="1">
        <v>8.2549999999999998E-2</v>
      </c>
      <c r="E26" s="4">
        <v>5.37</v>
      </c>
      <c r="F26" s="1" t="s">
        <v>214</v>
      </c>
    </row>
    <row r="27" spans="1:6" x14ac:dyDescent="0.25">
      <c r="A27" s="3">
        <v>35999</v>
      </c>
      <c r="B27" s="1" t="s">
        <v>216</v>
      </c>
      <c r="C27" s="1">
        <v>50</v>
      </c>
      <c r="D27" s="1">
        <v>8.2549999999999998E-2</v>
      </c>
      <c r="E27" s="4">
        <v>4.13</v>
      </c>
      <c r="F27" s="1" t="s">
        <v>217</v>
      </c>
    </row>
    <row r="28" spans="1:6" x14ac:dyDescent="0.25">
      <c r="A28" s="3">
        <v>35999</v>
      </c>
      <c r="B28" s="1" t="s">
        <v>216</v>
      </c>
      <c r="C28" s="1">
        <v>100</v>
      </c>
      <c r="D28" s="1">
        <v>8.2549999999999998E-2</v>
      </c>
      <c r="E28" s="4">
        <v>8.26</v>
      </c>
      <c r="F28" s="1" t="s">
        <v>217</v>
      </c>
    </row>
    <row r="29" spans="1:6" x14ac:dyDescent="0.25">
      <c r="A29" s="3">
        <v>35999</v>
      </c>
      <c r="B29" s="1" t="s">
        <v>216</v>
      </c>
      <c r="C29" s="1">
        <v>395</v>
      </c>
      <c r="D29" s="1">
        <v>8.2549999999999998E-2</v>
      </c>
      <c r="E29" s="4">
        <v>32.61</v>
      </c>
      <c r="F29" s="1" t="s">
        <v>217</v>
      </c>
    </row>
    <row r="30" spans="1:6" x14ac:dyDescent="0.25">
      <c r="A30" s="3">
        <v>35999</v>
      </c>
      <c r="B30" s="1" t="s">
        <v>216</v>
      </c>
      <c r="C30" s="1">
        <v>163</v>
      </c>
      <c r="D30" s="1">
        <v>8.2549999999999998E-2</v>
      </c>
      <c r="E30" s="4">
        <v>13.46</v>
      </c>
      <c r="F30" s="1" t="s">
        <v>223</v>
      </c>
    </row>
    <row r="31" spans="1:6" x14ac:dyDescent="0.25">
      <c r="A31" s="3">
        <v>35995</v>
      </c>
      <c r="B31" s="1" t="s">
        <v>216</v>
      </c>
      <c r="C31" s="1">
        <v>104</v>
      </c>
      <c r="D31" s="1">
        <v>8.2549999999999998E-2</v>
      </c>
      <c r="E31" s="4">
        <v>8.59</v>
      </c>
      <c r="F31" s="1" t="s">
        <v>224</v>
      </c>
    </row>
    <row r="32" spans="1:6" x14ac:dyDescent="0.25">
      <c r="A32" s="3">
        <v>35996</v>
      </c>
      <c r="B32" s="1" t="s">
        <v>216</v>
      </c>
      <c r="C32" s="1">
        <v>140</v>
      </c>
      <c r="D32" s="1">
        <v>8.2549999999999998E-2</v>
      </c>
      <c r="E32" s="4">
        <v>11.56</v>
      </c>
      <c r="F32" s="1" t="s">
        <v>224</v>
      </c>
    </row>
    <row r="33" spans="1:6" x14ac:dyDescent="0.25">
      <c r="A33" s="3">
        <v>35997</v>
      </c>
      <c r="B33" s="1" t="s">
        <v>216</v>
      </c>
      <c r="C33" s="1">
        <v>30</v>
      </c>
      <c r="D33" s="1">
        <v>8.2549999999999998E-2</v>
      </c>
      <c r="E33" s="4">
        <v>2.48</v>
      </c>
      <c r="F33" s="1" t="s">
        <v>224</v>
      </c>
    </row>
    <row r="34" spans="1:6" x14ac:dyDescent="0.25">
      <c r="A34" s="3">
        <v>35998</v>
      </c>
      <c r="B34" s="1" t="s">
        <v>216</v>
      </c>
      <c r="C34" s="1">
        <v>100</v>
      </c>
      <c r="D34" s="1">
        <v>8.2549999999999998E-2</v>
      </c>
      <c r="E34" s="4">
        <v>8.26</v>
      </c>
      <c r="F34" s="1" t="s">
        <v>224</v>
      </c>
    </row>
    <row r="35" spans="1:6" x14ac:dyDescent="0.25">
      <c r="A35" s="3">
        <v>35999</v>
      </c>
      <c r="B35" s="1" t="s">
        <v>216</v>
      </c>
      <c r="C35" s="1">
        <v>80</v>
      </c>
      <c r="D35" s="1">
        <v>8.2549999999999998E-2</v>
      </c>
      <c r="E35" s="4">
        <v>6.6</v>
      </c>
      <c r="F35" s="1" t="s">
        <v>224</v>
      </c>
    </row>
    <row r="36" spans="1:6" x14ac:dyDescent="0.25">
      <c r="A36" s="3">
        <v>35995</v>
      </c>
      <c r="B36" s="1" t="s">
        <v>216</v>
      </c>
      <c r="C36" s="1">
        <v>100</v>
      </c>
      <c r="D36" s="1">
        <v>8.2549999999999998E-2</v>
      </c>
      <c r="E36" s="4">
        <v>8.26</v>
      </c>
      <c r="F36" s="1" t="s">
        <v>225</v>
      </c>
    </row>
    <row r="37" spans="1:6" x14ac:dyDescent="0.25">
      <c r="A37" s="3">
        <v>35997</v>
      </c>
      <c r="B37" s="1" t="s">
        <v>216</v>
      </c>
      <c r="C37" s="1">
        <v>100</v>
      </c>
      <c r="D37" s="1">
        <v>8.2549999999999998E-2</v>
      </c>
      <c r="E37" s="4">
        <v>8.26</v>
      </c>
      <c r="F37" s="1" t="s">
        <v>225</v>
      </c>
    </row>
    <row r="38" spans="1:6" x14ac:dyDescent="0.25">
      <c r="A38" s="3">
        <v>35999</v>
      </c>
      <c r="B38" s="1" t="s">
        <v>216</v>
      </c>
      <c r="C38" s="1">
        <v>60</v>
      </c>
      <c r="D38" s="1">
        <v>8.2549999999999998E-2</v>
      </c>
      <c r="E38" s="4">
        <v>4.95</v>
      </c>
      <c r="F38" s="1" t="s">
        <v>227</v>
      </c>
    </row>
    <row r="39" spans="1:6" x14ac:dyDescent="0.25">
      <c r="A39" s="3">
        <v>36031</v>
      </c>
      <c r="B39" s="1" t="s">
        <v>198</v>
      </c>
      <c r="C39" s="1">
        <v>50</v>
      </c>
      <c r="D39" s="1">
        <v>3.0869000000000001E-2</v>
      </c>
      <c r="E39" s="4">
        <v>1.54</v>
      </c>
      <c r="F39" s="1" t="s">
        <v>199</v>
      </c>
    </row>
    <row r="40" spans="1:6" x14ac:dyDescent="0.25">
      <c r="A40" s="3">
        <v>36029</v>
      </c>
      <c r="B40" s="1" t="s">
        <v>198</v>
      </c>
      <c r="C40" s="1">
        <v>500</v>
      </c>
      <c r="D40" s="1">
        <v>3.0869000000000001E-2</v>
      </c>
      <c r="E40" s="4">
        <v>15.43</v>
      </c>
      <c r="F40" s="1" t="s">
        <v>202</v>
      </c>
    </row>
    <row r="41" spans="1:6" x14ac:dyDescent="0.25">
      <c r="A41" s="3">
        <v>36030</v>
      </c>
      <c r="B41" s="1" t="s">
        <v>198</v>
      </c>
      <c r="C41" s="1">
        <v>180</v>
      </c>
      <c r="D41" s="1">
        <v>3.0869000000000001E-2</v>
      </c>
      <c r="E41" s="4">
        <v>5.56</v>
      </c>
      <c r="F41" s="1" t="s">
        <v>202</v>
      </c>
    </row>
    <row r="42" spans="1:6" x14ac:dyDescent="0.25">
      <c r="A42" s="3">
        <v>36030</v>
      </c>
      <c r="B42" s="1" t="s">
        <v>198</v>
      </c>
      <c r="C42" s="1">
        <v>600</v>
      </c>
      <c r="D42" s="1">
        <v>3.0869000000000001E-2</v>
      </c>
      <c r="E42" s="4">
        <v>18.52</v>
      </c>
      <c r="F42" s="1" t="s">
        <v>220</v>
      </c>
    </row>
    <row r="43" spans="1:6" x14ac:dyDescent="0.25">
      <c r="A43" s="3">
        <v>36031</v>
      </c>
      <c r="B43" s="1" t="s">
        <v>198</v>
      </c>
      <c r="C43" s="1">
        <v>180</v>
      </c>
      <c r="D43" s="1">
        <v>3.0869000000000001E-2</v>
      </c>
      <c r="E43" s="4">
        <v>5.56</v>
      </c>
      <c r="F43" s="1" t="s">
        <v>204</v>
      </c>
    </row>
    <row r="44" spans="1:6" x14ac:dyDescent="0.25">
      <c r="A44" s="3">
        <v>36031</v>
      </c>
      <c r="B44" s="1" t="s">
        <v>198</v>
      </c>
      <c r="C44" s="1">
        <v>180</v>
      </c>
      <c r="D44" s="1">
        <v>3.0869000000000001E-2</v>
      </c>
      <c r="E44" s="4">
        <v>5.56</v>
      </c>
      <c r="F44" s="1" t="s">
        <v>204</v>
      </c>
    </row>
    <row r="45" spans="1:6" x14ac:dyDescent="0.25">
      <c r="A45" s="3">
        <v>36031</v>
      </c>
      <c r="B45" s="1" t="s">
        <v>198</v>
      </c>
      <c r="C45" s="5">
        <v>1030</v>
      </c>
      <c r="D45" s="1">
        <v>3.0869000000000001E-2</v>
      </c>
      <c r="E45" s="4">
        <v>31.8</v>
      </c>
      <c r="F45" s="1" t="s">
        <v>204</v>
      </c>
    </row>
    <row r="46" spans="1:6" x14ac:dyDescent="0.25">
      <c r="A46" s="3">
        <v>36029</v>
      </c>
      <c r="B46" s="1" t="s">
        <v>198</v>
      </c>
      <c r="C46" s="5">
        <v>1300</v>
      </c>
      <c r="D46" s="1">
        <v>3.0869000000000001E-2</v>
      </c>
      <c r="E46" s="4">
        <v>40.130000000000003</v>
      </c>
      <c r="F46" s="1" t="s">
        <v>206</v>
      </c>
    </row>
    <row r="47" spans="1:6" x14ac:dyDescent="0.25">
      <c r="A47" s="3">
        <v>36030</v>
      </c>
      <c r="B47" s="1" t="s">
        <v>198</v>
      </c>
      <c r="C47" s="5">
        <v>1300</v>
      </c>
      <c r="D47" s="1">
        <v>3.0869000000000001E-2</v>
      </c>
      <c r="E47" s="4">
        <v>40.130000000000003</v>
      </c>
      <c r="F47" s="1" t="s">
        <v>206</v>
      </c>
    </row>
    <row r="48" spans="1:6" x14ac:dyDescent="0.25">
      <c r="A48" s="3">
        <v>36031</v>
      </c>
      <c r="B48" s="1" t="s">
        <v>198</v>
      </c>
      <c r="C48" s="1">
        <v>500</v>
      </c>
      <c r="D48" s="1">
        <v>3.0869000000000001E-2</v>
      </c>
      <c r="E48" s="4">
        <v>15.43</v>
      </c>
      <c r="F48" s="1" t="s">
        <v>221</v>
      </c>
    </row>
    <row r="49" spans="1:6" x14ac:dyDescent="0.25">
      <c r="A49" s="3">
        <v>36029</v>
      </c>
      <c r="B49" s="1" t="s">
        <v>198</v>
      </c>
      <c r="C49" s="1">
        <v>89</v>
      </c>
      <c r="D49" s="1">
        <v>3.0869000000000001E-2</v>
      </c>
      <c r="E49" s="4">
        <v>2.75</v>
      </c>
      <c r="F49" s="1" t="s">
        <v>214</v>
      </c>
    </row>
    <row r="50" spans="1:6" x14ac:dyDescent="0.25">
      <c r="A50" s="3">
        <v>36031</v>
      </c>
      <c r="B50" s="1" t="s">
        <v>198</v>
      </c>
      <c r="C50" s="1">
        <v>484</v>
      </c>
      <c r="D50" s="1">
        <v>3.0869000000000001E-2</v>
      </c>
      <c r="E50" s="4">
        <v>14.94</v>
      </c>
      <c r="F50" s="1" t="s">
        <v>214</v>
      </c>
    </row>
    <row r="51" spans="1:6" x14ac:dyDescent="0.25">
      <c r="A51" s="3">
        <v>36029</v>
      </c>
      <c r="B51" s="1" t="s">
        <v>198</v>
      </c>
      <c r="C51" s="1">
        <v>170</v>
      </c>
      <c r="D51" s="1">
        <v>3.0869000000000001E-2</v>
      </c>
      <c r="E51" s="4">
        <v>5.25</v>
      </c>
      <c r="F51" s="1" t="s">
        <v>217</v>
      </c>
    </row>
    <row r="52" spans="1:6" x14ac:dyDescent="0.25">
      <c r="A52" s="3">
        <v>36029</v>
      </c>
      <c r="B52" s="1" t="s">
        <v>198</v>
      </c>
      <c r="C52" s="1">
        <v>100</v>
      </c>
      <c r="D52" s="1">
        <v>3.0869000000000001E-2</v>
      </c>
      <c r="E52" s="4">
        <v>3.09</v>
      </c>
      <c r="F52" s="1" t="s">
        <v>225</v>
      </c>
    </row>
    <row r="53" spans="1:6" x14ac:dyDescent="0.25">
      <c r="A53" s="3">
        <v>36029</v>
      </c>
      <c r="B53" s="1" t="s">
        <v>198</v>
      </c>
      <c r="C53" s="1">
        <v>175</v>
      </c>
      <c r="D53" s="1">
        <v>3.0869000000000001E-2</v>
      </c>
      <c r="E53" s="4">
        <v>5.4</v>
      </c>
      <c r="F53" s="1" t="s">
        <v>226</v>
      </c>
    </row>
    <row r="54" spans="1:6" x14ac:dyDescent="0.25">
      <c r="A54" s="3">
        <v>36029</v>
      </c>
      <c r="B54" s="1" t="s">
        <v>198</v>
      </c>
      <c r="C54" s="1">
        <v>500</v>
      </c>
      <c r="D54" s="1">
        <v>3.0869000000000001E-2</v>
      </c>
      <c r="E54" s="4">
        <v>15.43</v>
      </c>
      <c r="F54" s="1" t="s">
        <v>226</v>
      </c>
    </row>
    <row r="55" spans="1:6" x14ac:dyDescent="0.25">
      <c r="A55" s="3">
        <v>36030</v>
      </c>
      <c r="B55" s="1" t="s">
        <v>198</v>
      </c>
      <c r="C55" s="5">
        <v>1380</v>
      </c>
      <c r="D55" s="1">
        <v>3.0869000000000001E-2</v>
      </c>
      <c r="E55" s="4">
        <v>42.6</v>
      </c>
      <c r="F55" s="1" t="s">
        <v>227</v>
      </c>
    </row>
    <row r="56" spans="1:6" x14ac:dyDescent="0.25">
      <c r="A56" s="3">
        <v>36017</v>
      </c>
      <c r="B56" s="1" t="s">
        <v>201</v>
      </c>
      <c r="C56" s="1">
        <v>50</v>
      </c>
      <c r="D56" s="1">
        <v>0.1731</v>
      </c>
      <c r="E56" s="4">
        <v>8.66</v>
      </c>
      <c r="F56" s="1" t="s">
        <v>199</v>
      </c>
    </row>
    <row r="57" spans="1:6" x14ac:dyDescent="0.25">
      <c r="A57" s="3">
        <v>36019</v>
      </c>
      <c r="B57" s="1" t="s">
        <v>201</v>
      </c>
      <c r="C57" s="1">
        <v>30</v>
      </c>
      <c r="D57" s="1">
        <v>0.1731</v>
      </c>
      <c r="E57" s="4">
        <v>5.19</v>
      </c>
      <c r="F57" s="1" t="s">
        <v>199</v>
      </c>
    </row>
    <row r="58" spans="1:6" x14ac:dyDescent="0.25">
      <c r="A58" s="3">
        <v>36020</v>
      </c>
      <c r="B58" s="1" t="s">
        <v>201</v>
      </c>
      <c r="C58" s="1">
        <v>20</v>
      </c>
      <c r="D58" s="1">
        <v>0.1731</v>
      </c>
      <c r="E58" s="4">
        <v>3.46</v>
      </c>
      <c r="F58" s="1" t="s">
        <v>199</v>
      </c>
    </row>
    <row r="59" spans="1:6" x14ac:dyDescent="0.25">
      <c r="A59" s="3">
        <v>36021</v>
      </c>
      <c r="B59" s="1" t="s">
        <v>201</v>
      </c>
      <c r="C59" s="1">
        <v>40</v>
      </c>
      <c r="D59" s="1">
        <v>0.1731</v>
      </c>
      <c r="E59" s="4">
        <v>6.92</v>
      </c>
      <c r="F59" s="1" t="s">
        <v>199</v>
      </c>
    </row>
    <row r="60" spans="1:6" x14ac:dyDescent="0.25">
      <c r="A60" s="3">
        <v>36017</v>
      </c>
      <c r="B60" s="1" t="s">
        <v>201</v>
      </c>
      <c r="C60" s="1">
        <v>250</v>
      </c>
      <c r="D60" s="1">
        <v>0.1731</v>
      </c>
      <c r="E60" s="4">
        <v>43.28</v>
      </c>
      <c r="F60" s="1" t="s">
        <v>202</v>
      </c>
    </row>
    <row r="61" spans="1:6" x14ac:dyDescent="0.25">
      <c r="A61" s="3">
        <v>36018</v>
      </c>
      <c r="B61" s="1" t="s">
        <v>201</v>
      </c>
      <c r="C61" s="1">
        <v>54</v>
      </c>
      <c r="D61" s="1">
        <v>0.1731</v>
      </c>
      <c r="E61" s="4">
        <v>9.35</v>
      </c>
      <c r="F61" s="1" t="s">
        <v>202</v>
      </c>
    </row>
    <row r="62" spans="1:6" x14ac:dyDescent="0.25">
      <c r="A62" s="3">
        <v>36020</v>
      </c>
      <c r="B62" s="1" t="s">
        <v>201</v>
      </c>
      <c r="C62" s="1">
        <v>50</v>
      </c>
      <c r="D62" s="1">
        <v>0.1731</v>
      </c>
      <c r="E62" s="4">
        <v>8.66</v>
      </c>
      <c r="F62" s="1" t="s">
        <v>202</v>
      </c>
    </row>
    <row r="63" spans="1:6" x14ac:dyDescent="0.25">
      <c r="A63" s="3">
        <v>36016</v>
      </c>
      <c r="B63" s="1" t="s">
        <v>201</v>
      </c>
      <c r="C63" s="1">
        <v>30</v>
      </c>
      <c r="D63" s="1">
        <v>0.1731</v>
      </c>
      <c r="E63" s="4">
        <v>5.19</v>
      </c>
      <c r="F63" s="1" t="s">
        <v>220</v>
      </c>
    </row>
    <row r="64" spans="1:6" x14ac:dyDescent="0.25">
      <c r="A64" s="3">
        <v>36016</v>
      </c>
      <c r="B64" s="1" t="s">
        <v>201</v>
      </c>
      <c r="C64" s="1">
        <v>250</v>
      </c>
      <c r="D64" s="1">
        <v>0.1731</v>
      </c>
      <c r="E64" s="4">
        <v>43.28</v>
      </c>
      <c r="F64" s="1" t="s">
        <v>206</v>
      </c>
    </row>
    <row r="65" spans="1:6" x14ac:dyDescent="0.25">
      <c r="A65" s="3">
        <v>36017</v>
      </c>
      <c r="B65" s="1" t="s">
        <v>201</v>
      </c>
      <c r="C65" s="1">
        <v>250</v>
      </c>
      <c r="D65" s="1">
        <v>0.1731</v>
      </c>
      <c r="E65" s="4">
        <v>43.28</v>
      </c>
      <c r="F65" s="1" t="s">
        <v>206</v>
      </c>
    </row>
    <row r="66" spans="1:6" x14ac:dyDescent="0.25">
      <c r="A66" s="3">
        <v>36018</v>
      </c>
      <c r="B66" s="1" t="s">
        <v>201</v>
      </c>
      <c r="C66" s="1">
        <v>195</v>
      </c>
      <c r="D66" s="1">
        <v>0.1731</v>
      </c>
      <c r="E66" s="4">
        <v>33.75</v>
      </c>
      <c r="F66" s="1" t="s">
        <v>206</v>
      </c>
    </row>
    <row r="67" spans="1:6" x14ac:dyDescent="0.25">
      <c r="A67" s="3">
        <v>36019</v>
      </c>
      <c r="B67" s="1" t="s">
        <v>201</v>
      </c>
      <c r="C67" s="1">
        <v>195</v>
      </c>
      <c r="D67" s="1">
        <v>0.1731</v>
      </c>
      <c r="E67" s="4">
        <v>33.75</v>
      </c>
      <c r="F67" s="1" t="s">
        <v>206</v>
      </c>
    </row>
    <row r="68" spans="1:6" x14ac:dyDescent="0.25">
      <c r="A68" s="3">
        <v>36020</v>
      </c>
      <c r="B68" s="1" t="s">
        <v>201</v>
      </c>
      <c r="C68" s="1">
        <v>195</v>
      </c>
      <c r="D68" s="1">
        <v>0.1731</v>
      </c>
      <c r="E68" s="4">
        <v>33.75</v>
      </c>
      <c r="F68" s="1" t="s">
        <v>206</v>
      </c>
    </row>
    <row r="69" spans="1:6" x14ac:dyDescent="0.25">
      <c r="A69" s="3">
        <v>36016</v>
      </c>
      <c r="B69" s="1" t="s">
        <v>201</v>
      </c>
      <c r="C69" s="1">
        <v>30</v>
      </c>
      <c r="D69" s="1">
        <v>0.1731</v>
      </c>
      <c r="E69" s="4">
        <v>5.19</v>
      </c>
      <c r="F69" s="1" t="s">
        <v>221</v>
      </c>
    </row>
    <row r="70" spans="1:6" x14ac:dyDescent="0.25">
      <c r="A70" s="3">
        <v>36017</v>
      </c>
      <c r="B70" s="1" t="s">
        <v>201</v>
      </c>
      <c r="C70" s="1">
        <v>20</v>
      </c>
      <c r="D70" s="1">
        <v>0.1731</v>
      </c>
      <c r="E70" s="4">
        <v>3.46</v>
      </c>
      <c r="F70" s="1" t="s">
        <v>221</v>
      </c>
    </row>
    <row r="71" spans="1:6" x14ac:dyDescent="0.25">
      <c r="A71" s="3">
        <v>36017</v>
      </c>
      <c r="B71" s="1" t="s">
        <v>201</v>
      </c>
      <c r="C71" s="1">
        <v>320</v>
      </c>
      <c r="D71" s="1">
        <v>0.1731</v>
      </c>
      <c r="E71" s="4">
        <v>55.39</v>
      </c>
      <c r="F71" s="1" t="s">
        <v>221</v>
      </c>
    </row>
    <row r="72" spans="1:6" x14ac:dyDescent="0.25">
      <c r="A72" s="3">
        <v>36019</v>
      </c>
      <c r="B72" s="1" t="s">
        <v>201</v>
      </c>
      <c r="C72" s="1">
        <v>60</v>
      </c>
      <c r="D72" s="1">
        <v>0.1731</v>
      </c>
      <c r="E72" s="4">
        <v>10.39</v>
      </c>
      <c r="F72" s="1" t="s">
        <v>221</v>
      </c>
    </row>
    <row r="73" spans="1:6" x14ac:dyDescent="0.25">
      <c r="A73" s="3">
        <v>36016</v>
      </c>
      <c r="B73" s="1" t="s">
        <v>201</v>
      </c>
      <c r="C73" s="1">
        <v>50</v>
      </c>
      <c r="D73" s="1">
        <v>0.1731</v>
      </c>
      <c r="E73" s="4">
        <v>8.66</v>
      </c>
      <c r="F73" s="1" t="s">
        <v>214</v>
      </c>
    </row>
    <row r="74" spans="1:6" x14ac:dyDescent="0.25">
      <c r="A74" s="3">
        <v>36019</v>
      </c>
      <c r="B74" s="1" t="s">
        <v>201</v>
      </c>
      <c r="C74" s="1">
        <v>50</v>
      </c>
      <c r="D74" s="1">
        <v>0.1731</v>
      </c>
      <c r="E74" s="4">
        <v>8.66</v>
      </c>
      <c r="F74" s="1" t="s">
        <v>214</v>
      </c>
    </row>
    <row r="75" spans="1:6" x14ac:dyDescent="0.25">
      <c r="A75" s="3">
        <v>36020</v>
      </c>
      <c r="B75" s="1" t="s">
        <v>201</v>
      </c>
      <c r="C75" s="1">
        <v>60</v>
      </c>
      <c r="D75" s="1">
        <v>0.1731</v>
      </c>
      <c r="E75" s="4">
        <v>10.39</v>
      </c>
      <c r="F75" s="1" t="s">
        <v>214</v>
      </c>
    </row>
    <row r="76" spans="1:6" x14ac:dyDescent="0.25">
      <c r="A76" s="3">
        <v>36018</v>
      </c>
      <c r="B76" s="1" t="s">
        <v>201</v>
      </c>
      <c r="C76" s="1">
        <v>23</v>
      </c>
      <c r="D76" s="1">
        <v>0.1731</v>
      </c>
      <c r="E76" s="4">
        <v>3.98</v>
      </c>
      <c r="F76" s="1" t="s">
        <v>223</v>
      </c>
    </row>
    <row r="77" spans="1:6" x14ac:dyDescent="0.25">
      <c r="A77" s="3">
        <v>36016</v>
      </c>
      <c r="B77" s="1" t="s">
        <v>201</v>
      </c>
      <c r="C77" s="1">
        <v>75</v>
      </c>
      <c r="D77" s="1">
        <v>0.1731</v>
      </c>
      <c r="E77" s="4">
        <v>12.98</v>
      </c>
      <c r="F77" s="1" t="s">
        <v>224</v>
      </c>
    </row>
    <row r="78" spans="1:6" x14ac:dyDescent="0.25">
      <c r="A78" s="3">
        <v>36017</v>
      </c>
      <c r="B78" s="1" t="s">
        <v>201</v>
      </c>
      <c r="C78" s="1">
        <v>74</v>
      </c>
      <c r="D78" s="1">
        <v>0.1731</v>
      </c>
      <c r="E78" s="4">
        <v>12.81</v>
      </c>
      <c r="F78" s="1" t="s">
        <v>224</v>
      </c>
    </row>
    <row r="79" spans="1:6" x14ac:dyDescent="0.25">
      <c r="A79" s="3">
        <v>36018</v>
      </c>
      <c r="B79" s="1" t="s">
        <v>201</v>
      </c>
      <c r="C79" s="1">
        <v>30</v>
      </c>
      <c r="D79" s="1">
        <v>0.1731</v>
      </c>
      <c r="E79" s="4">
        <v>5.19</v>
      </c>
      <c r="F79" s="1" t="s">
        <v>224</v>
      </c>
    </row>
    <row r="80" spans="1:6" x14ac:dyDescent="0.25">
      <c r="A80" s="3">
        <v>36019</v>
      </c>
      <c r="B80" s="1" t="s">
        <v>201</v>
      </c>
      <c r="C80" s="1">
        <v>80</v>
      </c>
      <c r="D80" s="1">
        <v>0.1731</v>
      </c>
      <c r="E80" s="4">
        <v>13.85</v>
      </c>
      <c r="F80" s="1" t="s">
        <v>224</v>
      </c>
    </row>
    <row r="81" spans="1:6" x14ac:dyDescent="0.25">
      <c r="A81" s="3">
        <v>36020</v>
      </c>
      <c r="B81" s="1" t="s">
        <v>201</v>
      </c>
      <c r="C81" s="1">
        <v>40</v>
      </c>
      <c r="D81" s="1">
        <v>0.1731</v>
      </c>
      <c r="E81" s="4">
        <v>6.92</v>
      </c>
      <c r="F81" s="1" t="s">
        <v>224</v>
      </c>
    </row>
    <row r="82" spans="1:6" x14ac:dyDescent="0.25">
      <c r="A82" s="3">
        <v>36016</v>
      </c>
      <c r="B82" s="1" t="s">
        <v>201</v>
      </c>
      <c r="C82" s="1">
        <v>140</v>
      </c>
      <c r="D82" s="1">
        <v>0.1731</v>
      </c>
      <c r="E82" s="4">
        <v>24.23</v>
      </c>
      <c r="F82" s="1" t="s">
        <v>225</v>
      </c>
    </row>
    <row r="83" spans="1:6" x14ac:dyDescent="0.25">
      <c r="A83" s="3">
        <v>36019</v>
      </c>
      <c r="B83" s="1" t="s">
        <v>201</v>
      </c>
      <c r="C83" s="1">
        <v>14</v>
      </c>
      <c r="D83" s="1">
        <v>0.1731</v>
      </c>
      <c r="E83" s="4">
        <v>2.42</v>
      </c>
      <c r="F83" s="1" t="s">
        <v>225</v>
      </c>
    </row>
    <row r="84" spans="1:6" x14ac:dyDescent="0.25">
      <c r="A84" s="3">
        <v>36027</v>
      </c>
      <c r="B84" s="1" t="s">
        <v>203</v>
      </c>
      <c r="C84" s="1">
        <v>50</v>
      </c>
      <c r="D84" s="1">
        <v>0.57999999999999996</v>
      </c>
      <c r="E84" s="4">
        <v>29</v>
      </c>
      <c r="F84" s="1" t="s">
        <v>202</v>
      </c>
    </row>
    <row r="85" spans="1:6" x14ac:dyDescent="0.25">
      <c r="A85" s="3">
        <v>36028</v>
      </c>
      <c r="B85" s="1" t="s">
        <v>203</v>
      </c>
      <c r="C85" s="1">
        <v>13</v>
      </c>
      <c r="D85" s="1">
        <v>0.57999999999999996</v>
      </c>
      <c r="E85" s="4">
        <v>7.54</v>
      </c>
      <c r="F85" s="1" t="s">
        <v>202</v>
      </c>
    </row>
    <row r="86" spans="1:6" x14ac:dyDescent="0.25">
      <c r="A86" s="3">
        <v>36027</v>
      </c>
      <c r="B86" s="1" t="s">
        <v>203</v>
      </c>
      <c r="C86" s="1">
        <v>16</v>
      </c>
      <c r="D86" s="1">
        <v>0.57999999999999996</v>
      </c>
      <c r="E86" s="4">
        <v>9.2799999999999994</v>
      </c>
      <c r="F86" s="1" t="s">
        <v>220</v>
      </c>
    </row>
    <row r="87" spans="1:6" x14ac:dyDescent="0.25">
      <c r="A87" s="3">
        <v>36028</v>
      </c>
      <c r="B87" s="1" t="s">
        <v>203</v>
      </c>
      <c r="C87" s="1">
        <v>28</v>
      </c>
      <c r="D87" s="1">
        <v>0.57999999999999996</v>
      </c>
      <c r="E87" s="4">
        <v>16.239999999999998</v>
      </c>
      <c r="F87" s="1" t="s">
        <v>220</v>
      </c>
    </row>
    <row r="88" spans="1:6" x14ac:dyDescent="0.25">
      <c r="A88" s="3">
        <v>36028</v>
      </c>
      <c r="B88" s="1" t="s">
        <v>203</v>
      </c>
      <c r="C88" s="1">
        <v>10</v>
      </c>
      <c r="D88" s="1">
        <v>0.57999999999999996</v>
      </c>
      <c r="E88" s="4">
        <v>5.8</v>
      </c>
      <c r="F88" s="1" t="s">
        <v>204</v>
      </c>
    </row>
    <row r="89" spans="1:6" x14ac:dyDescent="0.25">
      <c r="A89" s="3">
        <v>36000</v>
      </c>
      <c r="B89" s="1" t="s">
        <v>203</v>
      </c>
      <c r="C89" s="1">
        <v>60</v>
      </c>
      <c r="D89" s="1">
        <v>0.57999999999999996</v>
      </c>
      <c r="E89" s="4">
        <v>34.799999999999997</v>
      </c>
      <c r="F89" s="1" t="s">
        <v>206</v>
      </c>
    </row>
    <row r="90" spans="1:6" x14ac:dyDescent="0.25">
      <c r="A90" s="3">
        <v>36028</v>
      </c>
      <c r="B90" s="1" t="s">
        <v>203</v>
      </c>
      <c r="C90" s="1">
        <v>22</v>
      </c>
      <c r="D90" s="1">
        <v>0.57999999999999996</v>
      </c>
      <c r="E90" s="4">
        <v>12.76</v>
      </c>
      <c r="F90" s="1" t="s">
        <v>221</v>
      </c>
    </row>
    <row r="91" spans="1:6" x14ac:dyDescent="0.25">
      <c r="A91" s="3">
        <v>36027</v>
      </c>
      <c r="B91" s="1" t="s">
        <v>203</v>
      </c>
      <c r="C91" s="1">
        <v>21</v>
      </c>
      <c r="D91" s="1">
        <v>0.57999999999999996</v>
      </c>
      <c r="E91" s="4">
        <v>12.18</v>
      </c>
      <c r="F91" s="1" t="s">
        <v>214</v>
      </c>
    </row>
    <row r="92" spans="1:6" x14ac:dyDescent="0.25">
      <c r="A92" s="3">
        <v>36027</v>
      </c>
      <c r="B92" s="1" t="s">
        <v>203</v>
      </c>
      <c r="C92" s="1">
        <v>15</v>
      </c>
      <c r="D92" s="1">
        <v>0.57999999999999996</v>
      </c>
      <c r="E92" s="4">
        <v>8.6999999999999993</v>
      </c>
      <c r="F92" s="1" t="s">
        <v>217</v>
      </c>
    </row>
    <row r="93" spans="1:6" x14ac:dyDescent="0.25">
      <c r="A93" s="3">
        <v>36028</v>
      </c>
      <c r="B93" s="1" t="s">
        <v>203</v>
      </c>
      <c r="C93" s="1">
        <v>4</v>
      </c>
      <c r="D93" s="1">
        <v>0.57999999999999996</v>
      </c>
      <c r="E93" s="4">
        <v>2.3199999999999998</v>
      </c>
      <c r="F93" s="1" t="s">
        <v>217</v>
      </c>
    </row>
    <row r="94" spans="1:6" x14ac:dyDescent="0.25">
      <c r="A94" s="3">
        <v>36028</v>
      </c>
      <c r="B94" s="1" t="s">
        <v>203</v>
      </c>
      <c r="C94" s="1">
        <v>6</v>
      </c>
      <c r="D94" s="1">
        <v>0.57999999999999996</v>
      </c>
      <c r="E94" s="4">
        <v>3.48</v>
      </c>
      <c r="F94" s="1" t="s">
        <v>217</v>
      </c>
    </row>
    <row r="95" spans="1:6" x14ac:dyDescent="0.25">
      <c r="A95" s="3">
        <v>36027</v>
      </c>
      <c r="B95" s="1" t="s">
        <v>203</v>
      </c>
      <c r="C95" s="1">
        <v>26</v>
      </c>
      <c r="D95" s="1">
        <v>0.57999999999999996</v>
      </c>
      <c r="E95" s="4">
        <v>15.08</v>
      </c>
      <c r="F95" s="1" t="s">
        <v>223</v>
      </c>
    </row>
    <row r="96" spans="1:6" x14ac:dyDescent="0.25">
      <c r="A96" s="3">
        <v>36027</v>
      </c>
      <c r="B96" s="1" t="s">
        <v>203</v>
      </c>
      <c r="C96" s="1">
        <v>10</v>
      </c>
      <c r="D96" s="1">
        <v>0.57999999999999996</v>
      </c>
      <c r="E96" s="4">
        <v>5.8</v>
      </c>
      <c r="F96" s="1" t="s">
        <v>224</v>
      </c>
    </row>
    <row r="97" spans="1:6" x14ac:dyDescent="0.25">
      <c r="A97" s="3">
        <v>36028</v>
      </c>
      <c r="B97" s="1" t="s">
        <v>203</v>
      </c>
      <c r="C97" s="1">
        <v>10</v>
      </c>
      <c r="D97" s="1">
        <v>0.57999999999999996</v>
      </c>
      <c r="E97" s="4">
        <v>5.8</v>
      </c>
      <c r="F97" s="1" t="s">
        <v>224</v>
      </c>
    </row>
    <row r="98" spans="1:6" x14ac:dyDescent="0.25">
      <c r="A98" s="3">
        <v>35990</v>
      </c>
      <c r="B98" s="1" t="s">
        <v>211</v>
      </c>
      <c r="C98" s="1">
        <v>900</v>
      </c>
      <c r="D98" s="1">
        <v>4.5589999999999997E-3</v>
      </c>
      <c r="E98" s="4">
        <v>4.0999999999999996</v>
      </c>
      <c r="F98" s="1" t="s">
        <v>199</v>
      </c>
    </row>
    <row r="99" spans="1:6" x14ac:dyDescent="0.25">
      <c r="A99" s="3">
        <v>35989</v>
      </c>
      <c r="B99" s="1" t="s">
        <v>211</v>
      </c>
      <c r="C99" s="1">
        <v>850</v>
      </c>
      <c r="D99" s="1">
        <v>4.5589999999999997E-3</v>
      </c>
      <c r="E99" s="4">
        <v>3.88</v>
      </c>
      <c r="F99" s="1" t="s">
        <v>204</v>
      </c>
    </row>
    <row r="100" spans="1:6" x14ac:dyDescent="0.25">
      <c r="A100" s="3">
        <v>35989</v>
      </c>
      <c r="B100" s="1" t="s">
        <v>211</v>
      </c>
      <c r="C100" s="5">
        <v>4000</v>
      </c>
      <c r="D100" s="1">
        <v>4.5589999999999997E-3</v>
      </c>
      <c r="E100" s="4">
        <v>18.239999999999998</v>
      </c>
      <c r="F100" s="1" t="s">
        <v>204</v>
      </c>
    </row>
    <row r="101" spans="1:6" x14ac:dyDescent="0.25">
      <c r="A101" s="3">
        <v>35989</v>
      </c>
      <c r="B101" s="1" t="s">
        <v>211</v>
      </c>
      <c r="C101" s="5">
        <v>4200</v>
      </c>
      <c r="D101" s="1">
        <v>4.5589999999999997E-3</v>
      </c>
      <c r="E101" s="4">
        <v>19.149999999999999</v>
      </c>
      <c r="F101" s="1" t="s">
        <v>204</v>
      </c>
    </row>
    <row r="102" spans="1:6" x14ac:dyDescent="0.25">
      <c r="A102" s="3">
        <v>35990</v>
      </c>
      <c r="B102" s="1" t="s">
        <v>211</v>
      </c>
      <c r="C102" s="5">
        <v>1000</v>
      </c>
      <c r="D102" s="1">
        <v>4.5589999999999997E-3</v>
      </c>
      <c r="E102" s="4">
        <v>4.5599999999999996</v>
      </c>
      <c r="F102" s="1" t="s">
        <v>214</v>
      </c>
    </row>
    <row r="103" spans="1:6" x14ac:dyDescent="0.25">
      <c r="A103" s="3">
        <v>35990</v>
      </c>
      <c r="B103" s="1" t="s">
        <v>211</v>
      </c>
      <c r="C103" s="5">
        <v>1500</v>
      </c>
      <c r="D103" s="1">
        <v>4.5589999999999997E-3</v>
      </c>
      <c r="E103" s="4">
        <v>6.84</v>
      </c>
      <c r="F103" s="1" t="s">
        <v>222</v>
      </c>
    </row>
    <row r="104" spans="1:6" x14ac:dyDescent="0.25">
      <c r="A104" s="3">
        <v>35990</v>
      </c>
      <c r="B104" s="1" t="s">
        <v>211</v>
      </c>
      <c r="C104" s="1">
        <v>500</v>
      </c>
      <c r="D104" s="1">
        <v>4.5589999999999997E-3</v>
      </c>
      <c r="E104" s="4">
        <v>2.2799999999999998</v>
      </c>
      <c r="F104" s="1" t="s">
        <v>225</v>
      </c>
    </row>
    <row r="105" spans="1:6" x14ac:dyDescent="0.25">
      <c r="A105" s="3">
        <v>36000</v>
      </c>
      <c r="B105" s="1" t="s">
        <v>213</v>
      </c>
      <c r="C105" s="5">
        <v>3000</v>
      </c>
      <c r="D105" s="1">
        <v>5.8699999999999996E-4</v>
      </c>
      <c r="E105" s="4">
        <v>1.76</v>
      </c>
      <c r="F105" s="1" t="s">
        <v>199</v>
      </c>
    </row>
    <row r="106" spans="1:6" x14ac:dyDescent="0.25">
      <c r="A106" s="3">
        <v>36003</v>
      </c>
      <c r="B106" s="1" t="s">
        <v>213</v>
      </c>
      <c r="C106" s="5">
        <v>8000</v>
      </c>
      <c r="D106" s="1">
        <v>5.8699999999999996E-4</v>
      </c>
      <c r="E106" s="4">
        <v>4.6900000000000004</v>
      </c>
      <c r="F106" s="1" t="s">
        <v>199</v>
      </c>
    </row>
    <row r="107" spans="1:6" x14ac:dyDescent="0.25">
      <c r="A107" s="3">
        <v>36004</v>
      </c>
      <c r="B107" s="1" t="s">
        <v>213</v>
      </c>
      <c r="C107" s="5">
        <v>8900</v>
      </c>
      <c r="D107" s="1">
        <v>5.8699999999999996E-4</v>
      </c>
      <c r="E107" s="4">
        <v>5.22</v>
      </c>
      <c r="F107" s="1" t="s">
        <v>199</v>
      </c>
    </row>
    <row r="108" spans="1:6" x14ac:dyDescent="0.25">
      <c r="A108" s="3">
        <v>36005</v>
      </c>
      <c r="B108" s="1" t="s">
        <v>213</v>
      </c>
      <c r="C108" s="5">
        <v>5000</v>
      </c>
      <c r="D108" s="1">
        <v>5.8699999999999996E-4</v>
      </c>
      <c r="E108" s="4">
        <v>2.93</v>
      </c>
      <c r="F108" s="1" t="s">
        <v>199</v>
      </c>
    </row>
    <row r="109" spans="1:6" x14ac:dyDescent="0.25">
      <c r="A109" s="3">
        <v>36006</v>
      </c>
      <c r="B109" s="1" t="s">
        <v>213</v>
      </c>
      <c r="C109" s="5">
        <v>10500</v>
      </c>
      <c r="D109" s="1">
        <v>5.8699999999999996E-4</v>
      </c>
      <c r="E109" s="4">
        <v>6.16</v>
      </c>
      <c r="F109" s="1" t="s">
        <v>199</v>
      </c>
    </row>
    <row r="110" spans="1:6" x14ac:dyDescent="0.25">
      <c r="A110" s="3">
        <v>36007</v>
      </c>
      <c r="B110" s="1" t="s">
        <v>213</v>
      </c>
      <c r="C110" s="5">
        <v>8100</v>
      </c>
      <c r="D110" s="1">
        <v>5.8699999999999996E-4</v>
      </c>
      <c r="E110" s="4">
        <v>4.75</v>
      </c>
      <c r="F110" s="1" t="s">
        <v>199</v>
      </c>
    </row>
    <row r="111" spans="1:6" x14ac:dyDescent="0.25">
      <c r="A111" s="3">
        <v>36008</v>
      </c>
      <c r="B111" s="1" t="s">
        <v>213</v>
      </c>
      <c r="C111" s="5">
        <v>12000</v>
      </c>
      <c r="D111" s="1">
        <v>5.8699999999999996E-4</v>
      </c>
      <c r="E111" s="4">
        <v>7.04</v>
      </c>
      <c r="F111" s="1" t="s">
        <v>199</v>
      </c>
    </row>
    <row r="112" spans="1:6" x14ac:dyDescent="0.25">
      <c r="A112" s="3">
        <v>36011</v>
      </c>
      <c r="B112" s="1" t="s">
        <v>213</v>
      </c>
      <c r="C112" s="5">
        <v>5000</v>
      </c>
      <c r="D112" s="1">
        <v>5.8699999999999996E-4</v>
      </c>
      <c r="E112" s="4">
        <v>2.93</v>
      </c>
      <c r="F112" s="1" t="s">
        <v>199</v>
      </c>
    </row>
    <row r="113" spans="1:6" x14ac:dyDescent="0.25">
      <c r="A113" s="3">
        <v>36000</v>
      </c>
      <c r="B113" s="1" t="s">
        <v>213</v>
      </c>
      <c r="C113" s="5">
        <v>9000</v>
      </c>
      <c r="D113" s="1">
        <v>5.8699999999999996E-4</v>
      </c>
      <c r="E113" s="4">
        <v>5.28</v>
      </c>
      <c r="F113" s="1" t="s">
        <v>202</v>
      </c>
    </row>
    <row r="114" spans="1:6" x14ac:dyDescent="0.25">
      <c r="A114" s="3">
        <v>36001</v>
      </c>
      <c r="B114" s="1" t="s">
        <v>213</v>
      </c>
      <c r="C114" s="5">
        <v>64000</v>
      </c>
      <c r="D114" s="1">
        <v>5.8699999999999996E-4</v>
      </c>
      <c r="E114" s="4">
        <v>37.549999999999997</v>
      </c>
      <c r="F114" s="1" t="s">
        <v>202</v>
      </c>
    </row>
    <row r="115" spans="1:6" x14ac:dyDescent="0.25">
      <c r="A115" s="3">
        <v>36002</v>
      </c>
      <c r="B115" s="1" t="s">
        <v>213</v>
      </c>
      <c r="C115" s="5">
        <v>4000</v>
      </c>
      <c r="D115" s="1">
        <v>5.8699999999999996E-4</v>
      </c>
      <c r="E115" s="4">
        <v>2.35</v>
      </c>
      <c r="F115" s="1" t="s">
        <v>202</v>
      </c>
    </row>
    <row r="116" spans="1:6" x14ac:dyDescent="0.25">
      <c r="A116" s="3">
        <v>36003</v>
      </c>
      <c r="B116" s="1" t="s">
        <v>213</v>
      </c>
      <c r="C116" s="5">
        <v>44000</v>
      </c>
      <c r="D116" s="1">
        <v>5.8699999999999996E-4</v>
      </c>
      <c r="E116" s="4">
        <v>25.81</v>
      </c>
      <c r="F116" s="1" t="s">
        <v>202</v>
      </c>
    </row>
    <row r="117" spans="1:6" x14ac:dyDescent="0.25">
      <c r="A117" s="3">
        <v>36006</v>
      </c>
      <c r="B117" s="1" t="s">
        <v>213</v>
      </c>
      <c r="C117" s="5">
        <v>20000</v>
      </c>
      <c r="D117" s="1">
        <v>5.8699999999999996E-4</v>
      </c>
      <c r="E117" s="4">
        <v>11.73</v>
      </c>
      <c r="F117" s="1" t="s">
        <v>202</v>
      </c>
    </row>
    <row r="118" spans="1:6" x14ac:dyDescent="0.25">
      <c r="A118" s="3">
        <v>36008</v>
      </c>
      <c r="B118" s="1" t="s">
        <v>213</v>
      </c>
      <c r="C118" s="5">
        <v>50000</v>
      </c>
      <c r="D118" s="1">
        <v>5.8699999999999996E-4</v>
      </c>
      <c r="E118" s="4">
        <v>29.34</v>
      </c>
      <c r="F118" s="1" t="s">
        <v>202</v>
      </c>
    </row>
    <row r="119" spans="1:6" x14ac:dyDescent="0.25">
      <c r="A119" s="3">
        <v>36009</v>
      </c>
      <c r="B119" s="1" t="s">
        <v>213</v>
      </c>
      <c r="C119" s="5">
        <v>5500</v>
      </c>
      <c r="D119" s="1">
        <v>5.8699999999999996E-4</v>
      </c>
      <c r="E119" s="4">
        <v>3.23</v>
      </c>
      <c r="F119" s="1" t="s">
        <v>202</v>
      </c>
    </row>
    <row r="120" spans="1:6" x14ac:dyDescent="0.25">
      <c r="A120" s="3">
        <v>36010</v>
      </c>
      <c r="B120" s="1" t="s">
        <v>213</v>
      </c>
      <c r="C120" s="5">
        <v>50000</v>
      </c>
      <c r="D120" s="1">
        <v>5.8699999999999996E-4</v>
      </c>
      <c r="E120" s="4">
        <v>29.34</v>
      </c>
      <c r="F120" s="1" t="s">
        <v>202</v>
      </c>
    </row>
    <row r="121" spans="1:6" x14ac:dyDescent="0.25">
      <c r="A121" s="3">
        <v>36011</v>
      </c>
      <c r="B121" s="1" t="s">
        <v>213</v>
      </c>
      <c r="C121" s="5">
        <v>15000</v>
      </c>
      <c r="D121" s="1">
        <v>5.8699999999999996E-4</v>
      </c>
      <c r="E121" s="4">
        <v>8.8000000000000007</v>
      </c>
      <c r="F121" s="1" t="s">
        <v>202</v>
      </c>
    </row>
    <row r="122" spans="1:6" x14ac:dyDescent="0.25">
      <c r="A122" s="3">
        <v>36000</v>
      </c>
      <c r="B122" s="1" t="s">
        <v>213</v>
      </c>
      <c r="C122" s="5">
        <v>1500</v>
      </c>
      <c r="D122" s="1">
        <v>5.8699999999999996E-4</v>
      </c>
      <c r="E122" s="4">
        <v>0.88</v>
      </c>
      <c r="F122" s="1" t="s">
        <v>220</v>
      </c>
    </row>
    <row r="123" spans="1:6" x14ac:dyDescent="0.25">
      <c r="A123" s="3">
        <v>36002</v>
      </c>
      <c r="B123" s="1" t="s">
        <v>213</v>
      </c>
      <c r="C123" s="5">
        <v>28000</v>
      </c>
      <c r="D123" s="1">
        <v>5.8699999999999996E-4</v>
      </c>
      <c r="E123" s="4">
        <v>16.43</v>
      </c>
      <c r="F123" s="1" t="s">
        <v>220</v>
      </c>
    </row>
    <row r="124" spans="1:6" x14ac:dyDescent="0.25">
      <c r="A124" s="3">
        <v>36008</v>
      </c>
      <c r="B124" s="1" t="s">
        <v>213</v>
      </c>
      <c r="C124" s="5">
        <v>12000</v>
      </c>
      <c r="D124" s="1">
        <v>5.8699999999999996E-4</v>
      </c>
      <c r="E124" s="4">
        <v>7.04</v>
      </c>
      <c r="F124" s="1" t="s">
        <v>220</v>
      </c>
    </row>
    <row r="125" spans="1:6" x14ac:dyDescent="0.25">
      <c r="A125" s="3">
        <v>36001</v>
      </c>
      <c r="B125" s="1" t="s">
        <v>213</v>
      </c>
      <c r="C125" s="5">
        <v>40000</v>
      </c>
      <c r="D125" s="1">
        <v>5.8699999999999996E-4</v>
      </c>
      <c r="E125" s="4">
        <v>23.47</v>
      </c>
      <c r="F125" s="1" t="s">
        <v>204</v>
      </c>
    </row>
    <row r="126" spans="1:6" x14ac:dyDescent="0.25">
      <c r="A126" s="3">
        <v>36005</v>
      </c>
      <c r="B126" s="1" t="s">
        <v>213</v>
      </c>
      <c r="C126" s="5">
        <v>8000</v>
      </c>
      <c r="D126" s="1">
        <v>5.8699999999999996E-4</v>
      </c>
      <c r="E126" s="4">
        <v>4.6900000000000004</v>
      </c>
      <c r="F126" s="1" t="s">
        <v>204</v>
      </c>
    </row>
    <row r="127" spans="1:6" x14ac:dyDescent="0.25">
      <c r="A127" s="3">
        <v>36005</v>
      </c>
      <c r="B127" s="1" t="s">
        <v>213</v>
      </c>
      <c r="C127" s="5">
        <v>23500</v>
      </c>
      <c r="D127" s="1">
        <v>5.8699999999999996E-4</v>
      </c>
      <c r="E127" s="4">
        <v>13.79</v>
      </c>
      <c r="F127" s="1" t="s">
        <v>204</v>
      </c>
    </row>
    <row r="128" spans="1:6" x14ac:dyDescent="0.25">
      <c r="A128" s="3">
        <v>36000</v>
      </c>
      <c r="B128" s="1" t="s">
        <v>213</v>
      </c>
      <c r="C128" s="5">
        <v>100000</v>
      </c>
      <c r="D128" s="1">
        <v>5.8699999999999996E-4</v>
      </c>
      <c r="E128" s="4">
        <v>58.67</v>
      </c>
      <c r="F128" s="1" t="s">
        <v>206</v>
      </c>
    </row>
    <row r="129" spans="1:6" x14ac:dyDescent="0.25">
      <c r="A129" s="3">
        <v>36001</v>
      </c>
      <c r="B129" s="1" t="s">
        <v>213</v>
      </c>
      <c r="C129" s="5">
        <v>100000</v>
      </c>
      <c r="D129" s="1">
        <v>5.8699999999999996E-4</v>
      </c>
      <c r="E129" s="4">
        <v>58.67</v>
      </c>
      <c r="F129" s="1" t="s">
        <v>206</v>
      </c>
    </row>
    <row r="130" spans="1:6" x14ac:dyDescent="0.25">
      <c r="A130" s="3">
        <v>36002</v>
      </c>
      <c r="B130" s="1" t="s">
        <v>213</v>
      </c>
      <c r="C130" s="5">
        <v>80000</v>
      </c>
      <c r="D130" s="1">
        <v>5.8699999999999996E-4</v>
      </c>
      <c r="E130" s="4">
        <v>46.94</v>
      </c>
      <c r="F130" s="1" t="s">
        <v>206</v>
      </c>
    </row>
    <row r="131" spans="1:6" x14ac:dyDescent="0.25">
      <c r="A131" s="3">
        <v>36003</v>
      </c>
      <c r="B131" s="1" t="s">
        <v>213</v>
      </c>
      <c r="C131" s="5">
        <v>80000</v>
      </c>
      <c r="D131" s="1">
        <v>5.8699999999999996E-4</v>
      </c>
      <c r="E131" s="4">
        <v>46.94</v>
      </c>
      <c r="F131" s="1" t="s">
        <v>206</v>
      </c>
    </row>
    <row r="132" spans="1:6" x14ac:dyDescent="0.25">
      <c r="A132" s="3">
        <v>36004</v>
      </c>
      <c r="B132" s="1" t="s">
        <v>213</v>
      </c>
      <c r="C132" s="5">
        <v>80000</v>
      </c>
      <c r="D132" s="1">
        <v>5.8699999999999996E-4</v>
      </c>
      <c r="E132" s="4">
        <v>46.94</v>
      </c>
      <c r="F132" s="1" t="s">
        <v>206</v>
      </c>
    </row>
    <row r="133" spans="1:6" x14ac:dyDescent="0.25">
      <c r="A133" s="3">
        <v>36005</v>
      </c>
      <c r="B133" s="1" t="s">
        <v>213</v>
      </c>
      <c r="C133" s="5">
        <v>80000</v>
      </c>
      <c r="D133" s="1">
        <v>5.8699999999999996E-4</v>
      </c>
      <c r="E133" s="4">
        <v>46.94</v>
      </c>
      <c r="F133" s="1" t="s">
        <v>206</v>
      </c>
    </row>
    <row r="134" spans="1:6" x14ac:dyDescent="0.25">
      <c r="A134" s="3">
        <v>36006</v>
      </c>
      <c r="B134" s="1" t="s">
        <v>213</v>
      </c>
      <c r="C134" s="5">
        <v>70000</v>
      </c>
      <c r="D134" s="1">
        <v>5.8699999999999996E-4</v>
      </c>
      <c r="E134" s="4">
        <v>41.07</v>
      </c>
      <c r="F134" s="1" t="s">
        <v>206</v>
      </c>
    </row>
    <row r="135" spans="1:6" x14ac:dyDescent="0.25">
      <c r="A135" s="3">
        <v>36007</v>
      </c>
      <c r="B135" s="1" t="s">
        <v>213</v>
      </c>
      <c r="C135" s="5">
        <v>70000</v>
      </c>
      <c r="D135" s="1">
        <v>5.8699999999999996E-4</v>
      </c>
      <c r="E135" s="4">
        <v>41.07</v>
      </c>
      <c r="F135" s="1" t="s">
        <v>206</v>
      </c>
    </row>
    <row r="136" spans="1:6" x14ac:dyDescent="0.25">
      <c r="A136" s="3">
        <v>36008</v>
      </c>
      <c r="B136" s="1" t="s">
        <v>213</v>
      </c>
      <c r="C136" s="5">
        <v>70000</v>
      </c>
      <c r="D136" s="1">
        <v>5.8699999999999996E-4</v>
      </c>
      <c r="E136" s="4">
        <v>41.07</v>
      </c>
      <c r="F136" s="1" t="s">
        <v>206</v>
      </c>
    </row>
    <row r="137" spans="1:6" x14ac:dyDescent="0.25">
      <c r="A137" s="3">
        <v>36009</v>
      </c>
      <c r="B137" s="1" t="s">
        <v>213</v>
      </c>
      <c r="C137" s="5">
        <v>70000</v>
      </c>
      <c r="D137" s="1">
        <v>5.8699999999999996E-4</v>
      </c>
      <c r="E137" s="4">
        <v>41.07</v>
      </c>
      <c r="F137" s="1" t="s">
        <v>206</v>
      </c>
    </row>
    <row r="138" spans="1:6" x14ac:dyDescent="0.25">
      <c r="A138" s="3">
        <v>36010</v>
      </c>
      <c r="B138" s="1" t="s">
        <v>213</v>
      </c>
      <c r="C138" s="5">
        <v>70000</v>
      </c>
      <c r="D138" s="1">
        <v>5.8699999999999996E-4</v>
      </c>
      <c r="E138" s="4">
        <v>41.07</v>
      </c>
      <c r="F138" s="1" t="s">
        <v>206</v>
      </c>
    </row>
    <row r="139" spans="1:6" x14ac:dyDescent="0.25">
      <c r="A139" s="3">
        <v>36004</v>
      </c>
      <c r="B139" s="1" t="s">
        <v>213</v>
      </c>
      <c r="C139" s="5">
        <v>58000</v>
      </c>
      <c r="D139" s="1">
        <v>5.8699999999999996E-4</v>
      </c>
      <c r="E139" s="4">
        <v>34.03</v>
      </c>
      <c r="F139" s="1" t="s">
        <v>221</v>
      </c>
    </row>
    <row r="140" spans="1:6" x14ac:dyDescent="0.25">
      <c r="A140" s="3">
        <v>36005</v>
      </c>
      <c r="B140" s="1" t="s">
        <v>213</v>
      </c>
      <c r="C140" s="5">
        <v>14000</v>
      </c>
      <c r="D140" s="1">
        <v>5.8699999999999996E-4</v>
      </c>
      <c r="E140" s="4">
        <v>8.2100000000000009</v>
      </c>
      <c r="F140" s="1" t="s">
        <v>221</v>
      </c>
    </row>
    <row r="141" spans="1:6" x14ac:dyDescent="0.25">
      <c r="A141" s="3">
        <v>36007</v>
      </c>
      <c r="B141" s="1" t="s">
        <v>213</v>
      </c>
      <c r="C141" s="5">
        <v>57000</v>
      </c>
      <c r="D141" s="1">
        <v>5.8699999999999996E-4</v>
      </c>
      <c r="E141" s="4">
        <v>33.44</v>
      </c>
      <c r="F141" s="1" t="s">
        <v>221</v>
      </c>
    </row>
    <row r="142" spans="1:6" x14ac:dyDescent="0.25">
      <c r="A142" s="3">
        <v>36000</v>
      </c>
      <c r="B142" s="1" t="s">
        <v>213</v>
      </c>
      <c r="C142" s="5">
        <v>6000</v>
      </c>
      <c r="D142" s="1">
        <v>5.8699999999999996E-4</v>
      </c>
      <c r="E142" s="4">
        <v>3.52</v>
      </c>
      <c r="F142" s="1" t="s">
        <v>214</v>
      </c>
    </row>
    <row r="143" spans="1:6" x14ac:dyDescent="0.25">
      <c r="A143" s="3">
        <v>36001</v>
      </c>
      <c r="B143" s="1" t="s">
        <v>213</v>
      </c>
      <c r="C143" s="5">
        <v>4000</v>
      </c>
      <c r="D143" s="1">
        <v>5.8699999999999996E-4</v>
      </c>
      <c r="E143" s="4">
        <v>2.35</v>
      </c>
      <c r="F143" s="1" t="s">
        <v>214</v>
      </c>
    </row>
    <row r="144" spans="1:6" x14ac:dyDescent="0.25">
      <c r="A144" s="3">
        <v>36002</v>
      </c>
      <c r="B144" s="1" t="s">
        <v>213</v>
      </c>
      <c r="C144" s="5">
        <v>15000</v>
      </c>
      <c r="D144" s="1">
        <v>5.8699999999999996E-4</v>
      </c>
      <c r="E144" s="4">
        <v>8.8000000000000007</v>
      </c>
      <c r="F144" s="1" t="s">
        <v>214</v>
      </c>
    </row>
    <row r="145" spans="1:6" x14ac:dyDescent="0.25">
      <c r="A145" s="3">
        <v>36004</v>
      </c>
      <c r="B145" s="1" t="s">
        <v>213</v>
      </c>
      <c r="C145" s="5">
        <v>12000</v>
      </c>
      <c r="D145" s="1">
        <v>5.8699999999999996E-4</v>
      </c>
      <c r="E145" s="4">
        <v>7.04</v>
      </c>
      <c r="F145" s="1" t="s">
        <v>214</v>
      </c>
    </row>
    <row r="146" spans="1:6" x14ac:dyDescent="0.25">
      <c r="A146" s="3">
        <v>36005</v>
      </c>
      <c r="B146" s="1" t="s">
        <v>213</v>
      </c>
      <c r="C146" s="5">
        <v>11000</v>
      </c>
      <c r="D146" s="1">
        <v>5.8699999999999996E-4</v>
      </c>
      <c r="E146" s="4">
        <v>6.45</v>
      </c>
      <c r="F146" s="1" t="s">
        <v>214</v>
      </c>
    </row>
    <row r="147" spans="1:6" x14ac:dyDescent="0.25">
      <c r="A147" s="3">
        <v>36007</v>
      </c>
      <c r="B147" s="1" t="s">
        <v>213</v>
      </c>
      <c r="C147" s="5">
        <v>15000</v>
      </c>
      <c r="D147" s="1">
        <v>5.8699999999999996E-4</v>
      </c>
      <c r="E147" s="4">
        <v>8.8000000000000007</v>
      </c>
      <c r="F147" s="1" t="s">
        <v>214</v>
      </c>
    </row>
    <row r="148" spans="1:6" x14ac:dyDescent="0.25">
      <c r="A148" s="3">
        <v>36008</v>
      </c>
      <c r="B148" s="1" t="s">
        <v>213</v>
      </c>
      <c r="C148" s="5">
        <v>5500</v>
      </c>
      <c r="D148" s="1">
        <v>5.8699999999999996E-4</v>
      </c>
      <c r="E148" s="4">
        <v>3.23</v>
      </c>
      <c r="F148" s="1" t="s">
        <v>214</v>
      </c>
    </row>
    <row r="149" spans="1:6" x14ac:dyDescent="0.25">
      <c r="A149" s="3">
        <v>36009</v>
      </c>
      <c r="B149" s="1" t="s">
        <v>213</v>
      </c>
      <c r="C149" s="5">
        <v>12000</v>
      </c>
      <c r="D149" s="1">
        <v>5.8699999999999996E-4</v>
      </c>
      <c r="E149" s="4">
        <v>7.04</v>
      </c>
      <c r="F149" s="1" t="s">
        <v>214</v>
      </c>
    </row>
    <row r="150" spans="1:6" x14ac:dyDescent="0.25">
      <c r="A150" s="3">
        <v>36010</v>
      </c>
      <c r="B150" s="1" t="s">
        <v>213</v>
      </c>
      <c r="C150" s="5">
        <v>15000</v>
      </c>
      <c r="D150" s="1">
        <v>5.8699999999999996E-4</v>
      </c>
      <c r="E150" s="4">
        <v>8.8000000000000007</v>
      </c>
      <c r="F150" s="1" t="s">
        <v>214</v>
      </c>
    </row>
    <row r="151" spans="1:6" x14ac:dyDescent="0.25">
      <c r="A151" s="3">
        <v>36000</v>
      </c>
      <c r="B151" s="1" t="s">
        <v>213</v>
      </c>
      <c r="C151" s="5">
        <v>7000</v>
      </c>
      <c r="D151" s="1">
        <v>5.8699999999999996E-4</v>
      </c>
      <c r="E151" s="4">
        <v>4.1100000000000003</v>
      </c>
      <c r="F151" s="1" t="s">
        <v>217</v>
      </c>
    </row>
    <row r="152" spans="1:6" x14ac:dyDescent="0.25">
      <c r="A152" s="3">
        <v>36000</v>
      </c>
      <c r="B152" s="1" t="s">
        <v>213</v>
      </c>
      <c r="C152" s="5">
        <v>8000</v>
      </c>
      <c r="D152" s="1">
        <v>5.8699999999999996E-4</v>
      </c>
      <c r="E152" s="4">
        <v>4.6900000000000004</v>
      </c>
      <c r="F152" s="1" t="s">
        <v>217</v>
      </c>
    </row>
    <row r="153" spans="1:6" x14ac:dyDescent="0.25">
      <c r="A153" s="3">
        <v>36001</v>
      </c>
      <c r="B153" s="1" t="s">
        <v>213</v>
      </c>
      <c r="C153" s="5">
        <v>20000</v>
      </c>
      <c r="D153" s="1">
        <v>5.8699999999999996E-4</v>
      </c>
      <c r="E153" s="4">
        <v>11.73</v>
      </c>
      <c r="F153" s="1" t="s">
        <v>217</v>
      </c>
    </row>
    <row r="154" spans="1:6" x14ac:dyDescent="0.25">
      <c r="A154" s="3">
        <v>36004</v>
      </c>
      <c r="B154" s="1" t="s">
        <v>213</v>
      </c>
      <c r="C154" s="5">
        <v>1000</v>
      </c>
      <c r="D154" s="1">
        <v>5.8699999999999996E-4</v>
      </c>
      <c r="E154" s="4">
        <v>0.59</v>
      </c>
      <c r="F154" s="1" t="s">
        <v>217</v>
      </c>
    </row>
    <row r="155" spans="1:6" x14ac:dyDescent="0.25">
      <c r="A155" s="3">
        <v>36005</v>
      </c>
      <c r="B155" s="1" t="s">
        <v>213</v>
      </c>
      <c r="C155" s="5">
        <v>5000</v>
      </c>
      <c r="D155" s="1">
        <v>5.8699999999999996E-4</v>
      </c>
      <c r="E155" s="4">
        <v>2.93</v>
      </c>
      <c r="F155" s="1" t="s">
        <v>217</v>
      </c>
    </row>
    <row r="156" spans="1:6" x14ac:dyDescent="0.25">
      <c r="A156" s="3">
        <v>36005</v>
      </c>
      <c r="B156" s="1" t="s">
        <v>213</v>
      </c>
      <c r="C156" s="5">
        <v>19000</v>
      </c>
      <c r="D156" s="1">
        <v>5.8699999999999996E-4</v>
      </c>
      <c r="E156" s="4">
        <v>11.15</v>
      </c>
      <c r="F156" s="1" t="s">
        <v>217</v>
      </c>
    </row>
    <row r="157" spans="1:6" x14ac:dyDescent="0.25">
      <c r="A157" s="3">
        <v>36008</v>
      </c>
      <c r="B157" s="1" t="s">
        <v>213</v>
      </c>
      <c r="C157" s="5">
        <v>2500</v>
      </c>
      <c r="D157" s="1">
        <v>5.8699999999999996E-4</v>
      </c>
      <c r="E157" s="4">
        <v>1.47</v>
      </c>
      <c r="F157" s="1" t="s">
        <v>217</v>
      </c>
    </row>
    <row r="158" spans="1:6" x14ac:dyDescent="0.25">
      <c r="A158" s="3">
        <v>36009</v>
      </c>
      <c r="B158" s="1" t="s">
        <v>213</v>
      </c>
      <c r="C158" s="5">
        <v>13000</v>
      </c>
      <c r="D158" s="1">
        <v>5.8699999999999996E-4</v>
      </c>
      <c r="E158" s="4">
        <v>7.63</v>
      </c>
      <c r="F158" s="1" t="s">
        <v>217</v>
      </c>
    </row>
    <row r="159" spans="1:6" x14ac:dyDescent="0.25">
      <c r="A159" s="3">
        <v>36010</v>
      </c>
      <c r="B159" s="1" t="s">
        <v>213</v>
      </c>
      <c r="C159" s="5">
        <v>5000</v>
      </c>
      <c r="D159" s="1">
        <v>5.8699999999999996E-4</v>
      </c>
      <c r="E159" s="4">
        <v>2.93</v>
      </c>
      <c r="F159" s="1" t="s">
        <v>217</v>
      </c>
    </row>
    <row r="160" spans="1:6" x14ac:dyDescent="0.25">
      <c r="A160" s="3">
        <v>36001</v>
      </c>
      <c r="B160" s="1" t="s">
        <v>213</v>
      </c>
      <c r="C160" s="5">
        <v>4500</v>
      </c>
      <c r="D160" s="1">
        <v>5.8699999999999996E-4</v>
      </c>
      <c r="E160" s="4">
        <v>2.64</v>
      </c>
      <c r="F160" s="1" t="s">
        <v>223</v>
      </c>
    </row>
    <row r="161" spans="1:6" x14ac:dyDescent="0.25">
      <c r="A161" s="3">
        <v>36000</v>
      </c>
      <c r="B161" s="1" t="s">
        <v>213</v>
      </c>
      <c r="C161" s="5">
        <v>15500</v>
      </c>
      <c r="D161" s="1">
        <v>5.8699999999999996E-4</v>
      </c>
      <c r="E161" s="4">
        <v>9.09</v>
      </c>
      <c r="F161" s="1" t="s">
        <v>224</v>
      </c>
    </row>
    <row r="162" spans="1:6" x14ac:dyDescent="0.25">
      <c r="A162" s="3">
        <v>36001</v>
      </c>
      <c r="B162" s="1" t="s">
        <v>213</v>
      </c>
      <c r="C162" s="5">
        <v>16000</v>
      </c>
      <c r="D162" s="1">
        <v>5.8699999999999996E-4</v>
      </c>
      <c r="E162" s="4">
        <v>9.39</v>
      </c>
      <c r="F162" s="1" t="s">
        <v>224</v>
      </c>
    </row>
    <row r="163" spans="1:6" x14ac:dyDescent="0.25">
      <c r="A163" s="3">
        <v>36002</v>
      </c>
      <c r="B163" s="1" t="s">
        <v>213</v>
      </c>
      <c r="C163" s="5">
        <v>2000</v>
      </c>
      <c r="D163" s="1">
        <v>5.8699999999999996E-4</v>
      </c>
      <c r="E163" s="4">
        <v>1.17</v>
      </c>
      <c r="F163" s="1" t="s">
        <v>224</v>
      </c>
    </row>
    <row r="164" spans="1:6" x14ac:dyDescent="0.25">
      <c r="A164" s="3">
        <v>36003</v>
      </c>
      <c r="B164" s="1" t="s">
        <v>213</v>
      </c>
      <c r="C164" s="5">
        <v>5000</v>
      </c>
      <c r="D164" s="1">
        <v>5.8699999999999996E-4</v>
      </c>
      <c r="E164" s="4">
        <v>2.93</v>
      </c>
      <c r="F164" s="1" t="s">
        <v>224</v>
      </c>
    </row>
    <row r="165" spans="1:6" x14ac:dyDescent="0.25">
      <c r="A165" s="3">
        <v>36004</v>
      </c>
      <c r="B165" s="1" t="s">
        <v>213</v>
      </c>
      <c r="C165" s="5">
        <v>11500</v>
      </c>
      <c r="D165" s="1">
        <v>5.8699999999999996E-4</v>
      </c>
      <c r="E165" s="4">
        <v>6.75</v>
      </c>
      <c r="F165" s="1" t="s">
        <v>224</v>
      </c>
    </row>
    <row r="166" spans="1:6" x14ac:dyDescent="0.25">
      <c r="A166" s="3">
        <v>36005</v>
      </c>
      <c r="B166" s="1" t="s">
        <v>213</v>
      </c>
      <c r="C166" s="5">
        <v>3700</v>
      </c>
      <c r="D166" s="1">
        <v>5.8699999999999996E-4</v>
      </c>
      <c r="E166" s="4">
        <v>2.17</v>
      </c>
      <c r="F166" s="1" t="s">
        <v>224</v>
      </c>
    </row>
    <row r="167" spans="1:6" x14ac:dyDescent="0.25">
      <c r="A167" s="3">
        <v>36006</v>
      </c>
      <c r="B167" s="1" t="s">
        <v>213</v>
      </c>
      <c r="C167" s="5">
        <v>9500</v>
      </c>
      <c r="D167" s="1">
        <v>5.8699999999999996E-4</v>
      </c>
      <c r="E167" s="4">
        <v>5.57</v>
      </c>
      <c r="F167" s="1" t="s">
        <v>224</v>
      </c>
    </row>
    <row r="168" spans="1:6" x14ac:dyDescent="0.25">
      <c r="A168" s="3">
        <v>36007</v>
      </c>
      <c r="B168" s="1" t="s">
        <v>213</v>
      </c>
      <c r="C168" s="5">
        <v>15000</v>
      </c>
      <c r="D168" s="1">
        <v>5.8699999999999996E-4</v>
      </c>
      <c r="E168" s="4">
        <v>8.8000000000000007</v>
      </c>
      <c r="F168" s="1" t="s">
        <v>224</v>
      </c>
    </row>
    <row r="169" spans="1:6" x14ac:dyDescent="0.25">
      <c r="A169" s="3">
        <v>36009</v>
      </c>
      <c r="B169" s="1" t="s">
        <v>213</v>
      </c>
      <c r="C169" s="5">
        <v>6000</v>
      </c>
      <c r="D169" s="1">
        <v>5.8699999999999996E-4</v>
      </c>
      <c r="E169" s="4">
        <v>3.52</v>
      </c>
      <c r="F169" s="1" t="s">
        <v>224</v>
      </c>
    </row>
    <row r="170" spans="1:6" x14ac:dyDescent="0.25">
      <c r="A170" s="3">
        <v>36010</v>
      </c>
      <c r="B170" s="1" t="s">
        <v>213</v>
      </c>
      <c r="C170" s="5">
        <v>6000</v>
      </c>
      <c r="D170" s="1">
        <v>5.8699999999999996E-4</v>
      </c>
      <c r="E170" s="4">
        <v>3.52</v>
      </c>
      <c r="F170" s="1" t="s">
        <v>224</v>
      </c>
    </row>
    <row r="171" spans="1:6" x14ac:dyDescent="0.25">
      <c r="A171" s="3">
        <v>36002</v>
      </c>
      <c r="B171" s="1" t="s">
        <v>213</v>
      </c>
      <c r="C171" s="5">
        <v>2600</v>
      </c>
      <c r="D171" s="1">
        <v>5.8699999999999996E-4</v>
      </c>
      <c r="E171" s="4">
        <v>1.53</v>
      </c>
      <c r="F171" s="1" t="s">
        <v>225</v>
      </c>
    </row>
    <row r="172" spans="1:6" x14ac:dyDescent="0.25">
      <c r="A172" s="3">
        <v>36005</v>
      </c>
      <c r="B172" s="1" t="s">
        <v>213</v>
      </c>
      <c r="C172" s="5">
        <v>2600</v>
      </c>
      <c r="D172" s="1">
        <v>5.8699999999999996E-4</v>
      </c>
      <c r="E172" s="4">
        <v>1.53</v>
      </c>
      <c r="F172" s="1" t="s">
        <v>225</v>
      </c>
    </row>
    <row r="173" spans="1:6" x14ac:dyDescent="0.25">
      <c r="A173" s="3">
        <v>36006</v>
      </c>
      <c r="B173" s="1" t="s">
        <v>213</v>
      </c>
      <c r="C173" s="5">
        <v>20000</v>
      </c>
      <c r="D173" s="1">
        <v>5.8699999999999996E-4</v>
      </c>
      <c r="E173" s="4">
        <v>11.73</v>
      </c>
      <c r="F173" s="1" t="s">
        <v>225</v>
      </c>
    </row>
    <row r="174" spans="1:6" x14ac:dyDescent="0.25">
      <c r="A174" s="3">
        <v>36000</v>
      </c>
      <c r="B174" s="1" t="s">
        <v>213</v>
      </c>
      <c r="C174" s="5">
        <v>12000</v>
      </c>
      <c r="D174" s="1">
        <v>5.8699999999999996E-4</v>
      </c>
      <c r="E174" s="4">
        <v>7.04</v>
      </c>
      <c r="F174" s="1" t="s">
        <v>218</v>
      </c>
    </row>
    <row r="175" spans="1:6" x14ac:dyDescent="0.25">
      <c r="A175" s="3">
        <v>36000</v>
      </c>
      <c r="B175" s="1" t="s">
        <v>213</v>
      </c>
      <c r="C175" s="5">
        <v>5000</v>
      </c>
      <c r="D175" s="1">
        <v>5.8699999999999996E-4</v>
      </c>
      <c r="E175" s="4">
        <v>2.93</v>
      </c>
      <c r="F175" s="1" t="s">
        <v>226</v>
      </c>
    </row>
    <row r="176" spans="1:6" x14ac:dyDescent="0.25">
      <c r="A176" s="3">
        <v>36014</v>
      </c>
      <c r="B176" s="1" t="s">
        <v>215</v>
      </c>
      <c r="C176" s="1">
        <v>350</v>
      </c>
      <c r="D176" s="1">
        <v>0.01</v>
      </c>
      <c r="E176" s="4">
        <v>3.5</v>
      </c>
      <c r="F176" s="1" t="s">
        <v>199</v>
      </c>
    </row>
    <row r="177" spans="1:6" x14ac:dyDescent="0.25">
      <c r="A177" s="3">
        <v>36015</v>
      </c>
      <c r="B177" s="1" t="s">
        <v>215</v>
      </c>
      <c r="C177" s="1">
        <v>500</v>
      </c>
      <c r="D177" s="1">
        <v>0.01</v>
      </c>
      <c r="E177" s="4">
        <v>5</v>
      </c>
      <c r="F177" s="1" t="s">
        <v>199</v>
      </c>
    </row>
    <row r="178" spans="1:6" x14ac:dyDescent="0.25">
      <c r="A178" s="3">
        <v>36012</v>
      </c>
      <c r="B178" s="1" t="s">
        <v>215</v>
      </c>
      <c r="C178" s="5">
        <v>5000</v>
      </c>
      <c r="D178" s="1">
        <v>0.01</v>
      </c>
      <c r="E178" s="4">
        <v>50</v>
      </c>
      <c r="F178" s="1" t="s">
        <v>202</v>
      </c>
    </row>
    <row r="179" spans="1:6" x14ac:dyDescent="0.25">
      <c r="A179" s="3">
        <v>36014</v>
      </c>
      <c r="B179" s="1" t="s">
        <v>215</v>
      </c>
      <c r="C179" s="5">
        <v>3000</v>
      </c>
      <c r="D179" s="1">
        <v>0.01</v>
      </c>
      <c r="E179" s="4">
        <v>30</v>
      </c>
      <c r="F179" s="1" t="s">
        <v>202</v>
      </c>
    </row>
    <row r="180" spans="1:6" x14ac:dyDescent="0.25">
      <c r="A180" s="3">
        <v>36013</v>
      </c>
      <c r="B180" s="1" t="s">
        <v>215</v>
      </c>
      <c r="C180" s="5">
        <v>3500</v>
      </c>
      <c r="D180" s="1">
        <v>0.01</v>
      </c>
      <c r="E180" s="4">
        <v>35</v>
      </c>
      <c r="F180" s="1" t="s">
        <v>220</v>
      </c>
    </row>
    <row r="181" spans="1:6" x14ac:dyDescent="0.25">
      <c r="A181" s="3">
        <v>36012</v>
      </c>
      <c r="B181" s="1" t="s">
        <v>215</v>
      </c>
      <c r="C181" s="5">
        <v>4500</v>
      </c>
      <c r="D181" s="1">
        <v>0.01</v>
      </c>
      <c r="E181" s="4">
        <v>45</v>
      </c>
      <c r="F181" s="1" t="s">
        <v>206</v>
      </c>
    </row>
    <row r="182" spans="1:6" x14ac:dyDescent="0.25">
      <c r="A182" s="3">
        <v>36013</v>
      </c>
      <c r="B182" s="1" t="s">
        <v>215</v>
      </c>
      <c r="C182" s="5">
        <v>4500</v>
      </c>
      <c r="D182" s="1">
        <v>0.01</v>
      </c>
      <c r="E182" s="4">
        <v>45</v>
      </c>
      <c r="F182" s="1" t="s">
        <v>206</v>
      </c>
    </row>
    <row r="183" spans="1:6" x14ac:dyDescent="0.25">
      <c r="A183" s="3">
        <v>36014</v>
      </c>
      <c r="B183" s="1" t="s">
        <v>215</v>
      </c>
      <c r="C183" s="5">
        <v>5500</v>
      </c>
      <c r="D183" s="1">
        <v>0.01</v>
      </c>
      <c r="E183" s="4">
        <v>55</v>
      </c>
      <c r="F183" s="1" t="s">
        <v>206</v>
      </c>
    </row>
    <row r="184" spans="1:6" x14ac:dyDescent="0.25">
      <c r="A184" s="3">
        <v>36015</v>
      </c>
      <c r="B184" s="1" t="s">
        <v>215</v>
      </c>
      <c r="C184" s="5">
        <v>4500</v>
      </c>
      <c r="D184" s="1">
        <v>0.01</v>
      </c>
      <c r="E184" s="4">
        <v>45</v>
      </c>
      <c r="F184" s="1" t="s">
        <v>206</v>
      </c>
    </row>
    <row r="185" spans="1:6" x14ac:dyDescent="0.25">
      <c r="A185" s="3">
        <v>36013</v>
      </c>
      <c r="B185" s="1" t="s">
        <v>215</v>
      </c>
      <c r="C185" s="5">
        <v>2000</v>
      </c>
      <c r="D185" s="1">
        <v>0.01</v>
      </c>
      <c r="E185" s="4">
        <v>20</v>
      </c>
      <c r="F185" s="1" t="s">
        <v>214</v>
      </c>
    </row>
    <row r="186" spans="1:6" x14ac:dyDescent="0.25">
      <c r="A186" s="3">
        <v>36015</v>
      </c>
      <c r="B186" s="1" t="s">
        <v>215</v>
      </c>
      <c r="C186" s="5">
        <v>1200</v>
      </c>
      <c r="D186" s="1">
        <v>0.01</v>
      </c>
      <c r="E186" s="4">
        <v>12</v>
      </c>
      <c r="F186" s="1" t="s">
        <v>214</v>
      </c>
    </row>
    <row r="187" spans="1:6" x14ac:dyDescent="0.25">
      <c r="A187" s="3">
        <v>36013</v>
      </c>
      <c r="B187" s="1" t="s">
        <v>215</v>
      </c>
      <c r="C187" s="5">
        <v>2500</v>
      </c>
      <c r="D187" s="1">
        <v>0.01</v>
      </c>
      <c r="E187" s="4">
        <v>25</v>
      </c>
      <c r="F187" s="1" t="s">
        <v>217</v>
      </c>
    </row>
    <row r="188" spans="1:6" x14ac:dyDescent="0.25">
      <c r="A188" s="3">
        <v>36014</v>
      </c>
      <c r="B188" s="1" t="s">
        <v>215</v>
      </c>
      <c r="C188" s="5">
        <v>2000</v>
      </c>
      <c r="D188" s="1">
        <v>0.01</v>
      </c>
      <c r="E188" s="4">
        <v>20</v>
      </c>
      <c r="F188" s="1" t="s">
        <v>217</v>
      </c>
    </row>
    <row r="189" spans="1:6" x14ac:dyDescent="0.25">
      <c r="A189" s="3">
        <v>36015</v>
      </c>
      <c r="B189" s="1" t="s">
        <v>215</v>
      </c>
      <c r="C189" s="5">
        <v>1345</v>
      </c>
      <c r="D189" s="1">
        <v>0.01</v>
      </c>
      <c r="E189" s="4">
        <v>13.45</v>
      </c>
      <c r="F189" s="1" t="s">
        <v>217</v>
      </c>
    </row>
    <row r="190" spans="1:6" x14ac:dyDescent="0.25">
      <c r="A190" s="3">
        <v>36012</v>
      </c>
      <c r="B190" s="1" t="s">
        <v>215</v>
      </c>
      <c r="C190" s="1">
        <v>750</v>
      </c>
      <c r="D190" s="1">
        <v>0.01</v>
      </c>
      <c r="E190" s="4">
        <v>7.5</v>
      </c>
      <c r="F190" s="1" t="s">
        <v>224</v>
      </c>
    </row>
    <row r="191" spans="1:6" x14ac:dyDescent="0.25">
      <c r="A191" s="3">
        <v>36014</v>
      </c>
      <c r="B191" s="1" t="s">
        <v>215</v>
      </c>
      <c r="C191" s="5">
        <v>1750</v>
      </c>
      <c r="D191" s="1">
        <v>0.01</v>
      </c>
      <c r="E191" s="4">
        <v>17.5</v>
      </c>
      <c r="F191" s="1" t="s">
        <v>224</v>
      </c>
    </row>
    <row r="192" spans="1:6" x14ac:dyDescent="0.25">
      <c r="A192" s="3">
        <v>36012</v>
      </c>
      <c r="B192" s="1" t="s">
        <v>215</v>
      </c>
      <c r="C192" s="1">
        <v>800</v>
      </c>
      <c r="D192" s="1">
        <v>0.01</v>
      </c>
      <c r="E192" s="4">
        <v>8</v>
      </c>
      <c r="F192" s="1" t="s">
        <v>225</v>
      </c>
    </row>
    <row r="193" spans="1:6" x14ac:dyDescent="0.25">
      <c r="A193" s="3">
        <v>36014</v>
      </c>
      <c r="B193" s="1" t="s">
        <v>215</v>
      </c>
      <c r="C193" s="5">
        <v>1300</v>
      </c>
      <c r="D193" s="1">
        <v>0.01</v>
      </c>
      <c r="E193" s="4">
        <v>13</v>
      </c>
      <c r="F193" s="1" t="s">
        <v>225</v>
      </c>
    </row>
    <row r="194" spans="1:6" x14ac:dyDescent="0.25">
      <c r="A194" s="3">
        <v>36012</v>
      </c>
      <c r="B194" s="1" t="s">
        <v>215</v>
      </c>
      <c r="C194" s="5">
        <v>1000</v>
      </c>
      <c r="D194" s="1">
        <v>0.01</v>
      </c>
      <c r="E194" s="4">
        <v>10</v>
      </c>
      <c r="F194" s="1" t="s">
        <v>226</v>
      </c>
    </row>
    <row r="195" spans="1:6" x14ac:dyDescent="0.25">
      <c r="A195" s="3">
        <v>36021</v>
      </c>
      <c r="B195" s="1" t="s">
        <v>219</v>
      </c>
      <c r="C195" s="1">
        <v>55</v>
      </c>
      <c r="D195" s="1">
        <v>0.70640000000000003</v>
      </c>
      <c r="E195" s="4">
        <v>38.85</v>
      </c>
      <c r="F195" s="1" t="s">
        <v>202</v>
      </c>
    </row>
    <row r="196" spans="1:6" x14ac:dyDescent="0.25">
      <c r="A196" s="3">
        <v>36022</v>
      </c>
      <c r="B196" s="1" t="s">
        <v>219</v>
      </c>
      <c r="C196" s="1">
        <v>19</v>
      </c>
      <c r="D196" s="1">
        <v>0.70640000000000003</v>
      </c>
      <c r="E196" s="4">
        <v>13.42</v>
      </c>
      <c r="F196" s="1" t="s">
        <v>202</v>
      </c>
    </row>
    <row r="197" spans="1:6" x14ac:dyDescent="0.25">
      <c r="A197" s="3">
        <v>36024</v>
      </c>
      <c r="B197" s="1" t="s">
        <v>219</v>
      </c>
      <c r="C197" s="1">
        <v>55</v>
      </c>
      <c r="D197" s="1">
        <v>0.70640000000000003</v>
      </c>
      <c r="E197" s="4">
        <v>38.85</v>
      </c>
      <c r="F197" s="1" t="s">
        <v>202</v>
      </c>
    </row>
    <row r="198" spans="1:6" x14ac:dyDescent="0.25">
      <c r="A198" s="3">
        <v>36025</v>
      </c>
      <c r="B198" s="1" t="s">
        <v>219</v>
      </c>
      <c r="C198" s="1">
        <v>35</v>
      </c>
      <c r="D198" s="1">
        <v>0.70640000000000003</v>
      </c>
      <c r="E198" s="4">
        <v>24.72</v>
      </c>
      <c r="F198" s="1" t="s">
        <v>202</v>
      </c>
    </row>
    <row r="199" spans="1:6" x14ac:dyDescent="0.25">
      <c r="A199" s="3">
        <v>36023</v>
      </c>
      <c r="B199" s="1" t="s">
        <v>219</v>
      </c>
      <c r="C199" s="1">
        <v>50</v>
      </c>
      <c r="D199" s="1">
        <v>0.70640000000000003</v>
      </c>
      <c r="E199" s="4">
        <v>35.32</v>
      </c>
      <c r="F199" s="1" t="s">
        <v>214</v>
      </c>
    </row>
    <row r="200" spans="1:6" x14ac:dyDescent="0.25">
      <c r="A200" s="3">
        <v>36024</v>
      </c>
      <c r="B200" s="1" t="s">
        <v>219</v>
      </c>
      <c r="C200" s="1">
        <v>20</v>
      </c>
      <c r="D200" s="1">
        <v>0.70640000000000003</v>
      </c>
      <c r="E200" s="4">
        <v>14.13</v>
      </c>
      <c r="F200" s="1" t="s">
        <v>214</v>
      </c>
    </row>
    <row r="201" spans="1:6" x14ac:dyDescent="0.25">
      <c r="A201" s="3">
        <v>36022</v>
      </c>
      <c r="B201" s="1" t="s">
        <v>219</v>
      </c>
      <c r="C201" s="1">
        <v>16</v>
      </c>
      <c r="D201" s="1">
        <v>0.70640000000000003</v>
      </c>
      <c r="E201" s="4">
        <v>11.3</v>
      </c>
      <c r="F201" s="1" t="s">
        <v>217</v>
      </c>
    </row>
    <row r="202" spans="1:6" x14ac:dyDescent="0.25">
      <c r="A202" s="3">
        <v>36021</v>
      </c>
      <c r="B202" s="1" t="s">
        <v>219</v>
      </c>
      <c r="C202" s="1">
        <v>10</v>
      </c>
      <c r="D202" s="1">
        <v>0.70640000000000003</v>
      </c>
      <c r="E202" s="4">
        <v>7.06</v>
      </c>
      <c r="F202" s="1" t="s">
        <v>224</v>
      </c>
    </row>
    <row r="203" spans="1:6" x14ac:dyDescent="0.25">
      <c r="A203" s="3">
        <v>36022</v>
      </c>
      <c r="B203" s="1" t="s">
        <v>219</v>
      </c>
      <c r="C203" s="1">
        <v>2.5</v>
      </c>
      <c r="D203" s="1">
        <v>0.70640000000000003</v>
      </c>
      <c r="E203" s="4">
        <v>1.77</v>
      </c>
      <c r="F203" s="1" t="s">
        <v>224</v>
      </c>
    </row>
    <row r="204" spans="1:6" x14ac:dyDescent="0.25">
      <c r="A204" s="3">
        <v>36023</v>
      </c>
      <c r="B204" s="1" t="s">
        <v>219</v>
      </c>
      <c r="C204" s="1">
        <v>13</v>
      </c>
      <c r="D204" s="1">
        <v>0.70640000000000003</v>
      </c>
      <c r="E204" s="4">
        <v>9.18</v>
      </c>
      <c r="F204" s="1" t="s">
        <v>224</v>
      </c>
    </row>
    <row r="205" spans="1:6" x14ac:dyDescent="0.25">
      <c r="A205" s="3">
        <v>36021</v>
      </c>
      <c r="B205" s="1" t="s">
        <v>219</v>
      </c>
      <c r="C205" s="1">
        <v>44</v>
      </c>
      <c r="D205" s="1">
        <v>0.70640000000000003</v>
      </c>
      <c r="E205" s="4">
        <v>31.08</v>
      </c>
      <c r="F205" s="1" t="s">
        <v>225</v>
      </c>
    </row>
    <row r="206" spans="1:6" x14ac:dyDescent="0.25">
      <c r="A206" s="3">
        <v>35993</v>
      </c>
      <c r="B206" s="1" t="s">
        <v>209</v>
      </c>
      <c r="C206" s="1">
        <v>56</v>
      </c>
      <c r="D206" s="1">
        <v>1</v>
      </c>
      <c r="E206" s="4">
        <v>56</v>
      </c>
      <c r="F206" s="1" t="s">
        <v>204</v>
      </c>
    </row>
    <row r="207" spans="1:6" x14ac:dyDescent="0.25">
      <c r="A207" s="3">
        <v>35992</v>
      </c>
      <c r="B207" s="1" t="s">
        <v>209</v>
      </c>
      <c r="C207" s="1">
        <v>40</v>
      </c>
      <c r="D207" s="1">
        <v>1</v>
      </c>
      <c r="E207" s="4">
        <v>40</v>
      </c>
      <c r="F207" s="1" t="s">
        <v>206</v>
      </c>
    </row>
    <row r="208" spans="1:6" x14ac:dyDescent="0.25">
      <c r="A208" s="3">
        <v>36011</v>
      </c>
      <c r="B208" s="1" t="s">
        <v>209</v>
      </c>
      <c r="C208" s="1">
        <v>34</v>
      </c>
      <c r="D208" s="1">
        <v>1</v>
      </c>
      <c r="E208" s="4">
        <v>34</v>
      </c>
      <c r="F208" s="1" t="s">
        <v>206</v>
      </c>
    </row>
    <row r="209" spans="1:6" x14ac:dyDescent="0.25">
      <c r="A209" s="3">
        <v>35993</v>
      </c>
      <c r="B209" s="1" t="s">
        <v>209</v>
      </c>
      <c r="C209" s="1">
        <v>12</v>
      </c>
      <c r="D209" s="1">
        <v>1</v>
      </c>
      <c r="E209" s="4">
        <v>12</v>
      </c>
      <c r="F209" s="1" t="s">
        <v>217</v>
      </c>
    </row>
    <row r="210" spans="1:6" x14ac:dyDescent="0.25">
      <c r="A210" s="3">
        <v>35993</v>
      </c>
      <c r="B210" s="1" t="s">
        <v>209</v>
      </c>
      <c r="C210" s="1">
        <v>30</v>
      </c>
      <c r="D210" s="1">
        <v>1</v>
      </c>
      <c r="E210" s="4">
        <v>30</v>
      </c>
      <c r="F210" s="1" t="s">
        <v>218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F87B-E1F6-4047-A27E-EE7694D1E766}">
  <dimension ref="A1:K11"/>
  <sheetViews>
    <sheetView workbookViewId="0">
      <selection activeCell="A2" sqref="A2"/>
    </sheetView>
  </sheetViews>
  <sheetFormatPr defaultColWidth="9.1796875" defaultRowHeight="14.5" x14ac:dyDescent="0.35"/>
  <cols>
    <col min="1" max="1" width="23.26953125" style="6" bestFit="1" customWidth="1"/>
    <col min="2" max="2" width="9.1796875" style="6"/>
    <col min="3" max="3" width="12.81640625" style="6" customWidth="1"/>
    <col min="4" max="8" width="12.1796875" style="6" bestFit="1" customWidth="1"/>
    <col min="9" max="9" width="11.81640625" style="6" bestFit="1" customWidth="1"/>
    <col min="10" max="10" width="10.26953125" style="6" customWidth="1"/>
    <col min="11" max="16384" width="9.1796875" style="6"/>
  </cols>
  <sheetData>
    <row r="1" spans="1:11" x14ac:dyDescent="0.35">
      <c r="A1" s="84" t="s">
        <v>2720</v>
      </c>
      <c r="B1" s="84"/>
      <c r="C1" s="84"/>
      <c r="D1" s="84"/>
      <c r="E1" s="84"/>
      <c r="F1" s="84"/>
      <c r="G1" s="84"/>
      <c r="H1" s="84"/>
      <c r="I1" s="84"/>
    </row>
    <row r="3" spans="1:11" x14ac:dyDescent="0.35">
      <c r="C3" s="6" t="s">
        <v>197</v>
      </c>
      <c r="D3" s="6" t="s">
        <v>200</v>
      </c>
      <c r="E3" s="6" t="s">
        <v>205</v>
      </c>
      <c r="F3" s="12" t="s">
        <v>207</v>
      </c>
      <c r="G3" s="6" t="s">
        <v>208</v>
      </c>
      <c r="H3" s="6" t="s">
        <v>210</v>
      </c>
      <c r="I3" s="6" t="s">
        <v>212</v>
      </c>
      <c r="J3" s="6" t="s">
        <v>1146</v>
      </c>
      <c r="K3" s="6" t="s">
        <v>1147</v>
      </c>
    </row>
    <row r="4" spans="1:11" x14ac:dyDescent="0.35">
      <c r="A4" s="6" t="s">
        <v>1148</v>
      </c>
      <c r="C4" s="14">
        <v>12500</v>
      </c>
      <c r="D4" s="14">
        <f t="shared" ref="D4:I9" si="0">C4*1.1</f>
        <v>13750.000000000002</v>
      </c>
      <c r="E4" s="14">
        <f t="shared" si="0"/>
        <v>15125.000000000004</v>
      </c>
      <c r="F4" s="14">
        <f t="shared" si="0"/>
        <v>16637.500000000004</v>
      </c>
      <c r="G4" s="14">
        <f t="shared" si="0"/>
        <v>18301.250000000007</v>
      </c>
      <c r="H4" s="14">
        <f t="shared" si="0"/>
        <v>20131.375000000011</v>
      </c>
      <c r="I4" s="14">
        <f t="shared" si="0"/>
        <v>22144.512500000015</v>
      </c>
      <c r="J4" s="14">
        <f>SUM(C4:I4)</f>
        <v>118589.63750000003</v>
      </c>
      <c r="K4" s="15">
        <f>J4/$J$11</f>
        <v>0.14792899399057677</v>
      </c>
    </row>
    <row r="5" spans="1:11" x14ac:dyDescent="0.35">
      <c r="A5" s="6" t="s">
        <v>1149</v>
      </c>
      <c r="C5" s="14">
        <v>11000</v>
      </c>
      <c r="D5" s="14">
        <f t="shared" si="0"/>
        <v>12100.000000000002</v>
      </c>
      <c r="E5" s="14">
        <f t="shared" si="0"/>
        <v>13310.000000000004</v>
      </c>
      <c r="F5" s="14">
        <f t="shared" si="0"/>
        <v>14641.000000000005</v>
      </c>
      <c r="G5" s="14">
        <f t="shared" si="0"/>
        <v>16105.100000000008</v>
      </c>
      <c r="H5" s="14">
        <f t="shared" si="0"/>
        <v>17715.610000000011</v>
      </c>
      <c r="I5" s="14">
        <f>H5*1.1</f>
        <v>19487.171000000013</v>
      </c>
      <c r="J5" s="14">
        <f t="shared" ref="J5:J11" si="1">SUM(C5:I5)</f>
        <v>104358.88100000005</v>
      </c>
      <c r="K5" s="15">
        <f t="shared" ref="K5:K9" si="2">J5/$J$11</f>
        <v>0.1301775147117076</v>
      </c>
    </row>
    <row r="6" spans="1:11" x14ac:dyDescent="0.35">
      <c r="A6" s="6" t="s">
        <v>1150</v>
      </c>
      <c r="C6" s="14">
        <v>10000</v>
      </c>
      <c r="D6" s="14">
        <f t="shared" si="0"/>
        <v>11000</v>
      </c>
      <c r="E6" s="14">
        <f t="shared" si="0"/>
        <v>12100.000000000002</v>
      </c>
      <c r="F6" s="14">
        <f t="shared" si="0"/>
        <v>13310.000000000004</v>
      </c>
      <c r="G6" s="14">
        <f t="shared" si="0"/>
        <v>14641.000000000005</v>
      </c>
      <c r="H6" s="14">
        <f t="shared" si="0"/>
        <v>16105.100000000008</v>
      </c>
      <c r="I6" s="14">
        <f>H6*1.1</f>
        <v>17715.610000000011</v>
      </c>
      <c r="J6" s="14">
        <f t="shared" si="1"/>
        <v>94871.710000000036</v>
      </c>
      <c r="K6" s="15">
        <f t="shared" si="2"/>
        <v>0.11834319519246143</v>
      </c>
    </row>
    <row r="7" spans="1:11" x14ac:dyDescent="0.35">
      <c r="A7" s="6" t="s">
        <v>1151</v>
      </c>
      <c r="C7" s="14">
        <v>25000</v>
      </c>
      <c r="D7" s="14">
        <f t="shared" si="0"/>
        <v>27500.000000000004</v>
      </c>
      <c r="E7" s="14">
        <f t="shared" si="0"/>
        <v>30250.000000000007</v>
      </c>
      <c r="F7" s="14">
        <f t="shared" si="0"/>
        <v>33275.000000000007</v>
      </c>
      <c r="G7" s="14">
        <f t="shared" si="0"/>
        <v>36602.500000000015</v>
      </c>
      <c r="H7" s="14">
        <f t="shared" si="0"/>
        <v>40262.750000000022</v>
      </c>
      <c r="I7" s="14">
        <f>H7*1.1</f>
        <v>44289.025000000031</v>
      </c>
      <c r="J7" s="14">
        <f t="shared" si="1"/>
        <v>237179.27500000005</v>
      </c>
      <c r="K7" s="15">
        <f t="shared" si="2"/>
        <v>0.29585798798115354</v>
      </c>
    </row>
    <row r="8" spans="1:11" x14ac:dyDescent="0.35">
      <c r="A8" s="6" t="s">
        <v>1152</v>
      </c>
      <c r="C8" s="14">
        <v>12000</v>
      </c>
      <c r="D8" s="14">
        <f t="shared" si="0"/>
        <v>13200.000000000002</v>
      </c>
      <c r="E8" s="14">
        <f t="shared" si="0"/>
        <v>14520.000000000004</v>
      </c>
      <c r="F8" s="14">
        <f t="shared" si="0"/>
        <v>15972.000000000005</v>
      </c>
      <c r="G8" s="14">
        <f t="shared" si="0"/>
        <v>17569.200000000008</v>
      </c>
      <c r="H8" s="14">
        <f t="shared" si="0"/>
        <v>19326.12000000001</v>
      </c>
      <c r="I8" s="14">
        <f>H8*1.1</f>
        <v>21258.732000000011</v>
      </c>
      <c r="J8" s="14">
        <f t="shared" si="1"/>
        <v>113846.05200000003</v>
      </c>
      <c r="K8" s="15">
        <f t="shared" si="2"/>
        <v>0.1420118342309537</v>
      </c>
    </row>
    <row r="9" spans="1:11" x14ac:dyDescent="0.35">
      <c r="A9" s="6" t="s">
        <v>1153</v>
      </c>
      <c r="C9" s="14">
        <v>14000</v>
      </c>
      <c r="D9" s="14">
        <f t="shared" si="0"/>
        <v>15400.000000000002</v>
      </c>
      <c r="E9" s="14">
        <f t="shared" si="0"/>
        <v>16940.000000000004</v>
      </c>
      <c r="F9" s="14">
        <f t="shared" si="0"/>
        <v>18634.000000000007</v>
      </c>
      <c r="G9" s="14">
        <f t="shared" si="0"/>
        <v>20497.400000000009</v>
      </c>
      <c r="H9" s="14">
        <f t="shared" si="0"/>
        <v>22547.14000000001</v>
      </c>
      <c r="I9" s="14">
        <f>H9*1.1</f>
        <v>24801.854000000014</v>
      </c>
      <c r="J9" s="14">
        <f t="shared" si="1"/>
        <v>132820.39400000006</v>
      </c>
      <c r="K9" s="15">
        <f t="shared" si="2"/>
        <v>0.16568047326944602</v>
      </c>
    </row>
    <row r="10" spans="1:11" x14ac:dyDescent="0.35">
      <c r="J10" s="14"/>
    </row>
    <row r="11" spans="1:11" x14ac:dyDescent="0.35">
      <c r="A11" s="16" t="s">
        <v>1146</v>
      </c>
      <c r="C11" s="17">
        <f t="shared" ref="C11:I11" si="3">ROUND(SUM(C4:C10),3)</f>
        <v>84500</v>
      </c>
      <c r="D11" s="17">
        <f t="shared" si="3"/>
        <v>92950</v>
      </c>
      <c r="E11" s="17">
        <f t="shared" si="3"/>
        <v>102245</v>
      </c>
      <c r="F11" s="17">
        <f t="shared" si="3"/>
        <v>112469.5</v>
      </c>
      <c r="G11" s="17">
        <f t="shared" si="3"/>
        <v>123716.45</v>
      </c>
      <c r="H11" s="17">
        <f t="shared" si="3"/>
        <v>136088.095</v>
      </c>
      <c r="I11" s="17">
        <f t="shared" si="3"/>
        <v>149696.905</v>
      </c>
      <c r="J11" s="14">
        <f t="shared" si="1"/>
        <v>801665.95000000007</v>
      </c>
    </row>
  </sheetData>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5ADF0-3AC0-49E8-A772-DC1B3E8B1BAD}">
  <sheetPr codeName="Sheet9"/>
  <dimension ref="A1:K11"/>
  <sheetViews>
    <sheetView workbookViewId="0">
      <selection activeCell="A2" sqref="A2"/>
    </sheetView>
  </sheetViews>
  <sheetFormatPr defaultColWidth="9.1796875" defaultRowHeight="14.5" x14ac:dyDescent="0.35"/>
  <cols>
    <col min="1" max="1" width="23.26953125" style="6" bestFit="1" customWidth="1"/>
    <col min="2" max="2" width="9.1796875" style="6"/>
    <col min="3" max="3" width="12.81640625" style="6" customWidth="1"/>
    <col min="4" max="8" width="12.1796875" style="6" bestFit="1" customWidth="1"/>
    <col min="9" max="9" width="11.81640625" style="6" bestFit="1" customWidth="1"/>
    <col min="10" max="10" width="10.26953125" style="6" customWidth="1"/>
    <col min="11" max="16384" width="9.1796875" style="6"/>
  </cols>
  <sheetData>
    <row r="1" spans="1:11" x14ac:dyDescent="0.35">
      <c r="A1" s="84" t="s">
        <v>2720</v>
      </c>
      <c r="B1" s="84"/>
      <c r="C1" s="84"/>
      <c r="D1" s="84"/>
      <c r="E1" s="84"/>
      <c r="F1" s="84"/>
      <c r="G1" s="84"/>
      <c r="H1" s="84"/>
      <c r="I1" s="84"/>
    </row>
    <row r="3" spans="1:11" x14ac:dyDescent="0.35">
      <c r="C3" s="6" t="s">
        <v>197</v>
      </c>
      <c r="D3" s="6" t="s">
        <v>200</v>
      </c>
      <c r="E3" s="6" t="s">
        <v>205</v>
      </c>
      <c r="F3" s="12" t="s">
        <v>207</v>
      </c>
      <c r="G3" s="6" t="s">
        <v>208</v>
      </c>
      <c r="H3" s="6" t="s">
        <v>210</v>
      </c>
      <c r="I3" s="6" t="s">
        <v>212</v>
      </c>
      <c r="J3" s="6" t="s">
        <v>1146</v>
      </c>
      <c r="K3" s="6" t="s">
        <v>1147</v>
      </c>
    </row>
    <row r="4" spans="1:11" x14ac:dyDescent="0.35">
      <c r="A4" s="6" t="s">
        <v>1148</v>
      </c>
      <c r="C4" s="14">
        <v>12500</v>
      </c>
      <c r="D4" s="14">
        <f t="shared" ref="D4:I9" si="0">C4*1.1</f>
        <v>13750.000000000002</v>
      </c>
      <c r="E4" s="14">
        <f t="shared" si="0"/>
        <v>15125.000000000004</v>
      </c>
      <c r="F4" s="14">
        <f t="shared" si="0"/>
        <v>16637.500000000004</v>
      </c>
      <c r="G4" s="14">
        <f t="shared" si="0"/>
        <v>18301.250000000007</v>
      </c>
      <c r="H4" s="14">
        <f t="shared" si="0"/>
        <v>20131.375000000011</v>
      </c>
      <c r="I4" s="14">
        <f t="shared" si="0"/>
        <v>22144.512500000015</v>
      </c>
      <c r="J4" s="14">
        <f>SUM(C4:I4)</f>
        <v>118589.63750000003</v>
      </c>
      <c r="K4" s="15">
        <f>J4/$J$11</f>
        <v>0.14792899399057677</v>
      </c>
    </row>
    <row r="5" spans="1:11" x14ac:dyDescent="0.35">
      <c r="A5" s="6" t="s">
        <v>1149</v>
      </c>
      <c r="C5" s="14">
        <v>11000</v>
      </c>
      <c r="D5" s="14">
        <f t="shared" si="0"/>
        <v>12100.000000000002</v>
      </c>
      <c r="E5" s="14">
        <f t="shared" si="0"/>
        <v>13310.000000000004</v>
      </c>
      <c r="F5" s="14">
        <f t="shared" si="0"/>
        <v>14641.000000000005</v>
      </c>
      <c r="G5" s="14">
        <f t="shared" si="0"/>
        <v>16105.100000000008</v>
      </c>
      <c r="H5" s="14">
        <f t="shared" si="0"/>
        <v>17715.610000000011</v>
      </c>
      <c r="I5" s="14">
        <f>H5*1.1</f>
        <v>19487.171000000013</v>
      </c>
      <c r="J5" s="14">
        <f t="shared" ref="J5:J11" si="1">SUM(C5:I5)</f>
        <v>104358.88100000005</v>
      </c>
      <c r="K5" s="15">
        <f t="shared" ref="K5:K9" si="2">J5/$J$11</f>
        <v>0.1301775147117076</v>
      </c>
    </row>
    <row r="6" spans="1:11" x14ac:dyDescent="0.35">
      <c r="A6" s="6" t="s">
        <v>1150</v>
      </c>
      <c r="C6" s="14">
        <v>10000</v>
      </c>
      <c r="D6" s="14">
        <f t="shared" si="0"/>
        <v>11000</v>
      </c>
      <c r="E6" s="14">
        <f t="shared" si="0"/>
        <v>12100.000000000002</v>
      </c>
      <c r="F6" s="14">
        <f t="shared" si="0"/>
        <v>13310.000000000004</v>
      </c>
      <c r="G6" s="14">
        <f t="shared" si="0"/>
        <v>14641.000000000005</v>
      </c>
      <c r="H6" s="14">
        <f t="shared" si="0"/>
        <v>16105.100000000008</v>
      </c>
      <c r="I6" s="14">
        <f>H6*1.1</f>
        <v>17715.610000000011</v>
      </c>
      <c r="J6" s="14">
        <f t="shared" si="1"/>
        <v>94871.710000000036</v>
      </c>
      <c r="K6" s="15">
        <f t="shared" si="2"/>
        <v>0.11834319519246143</v>
      </c>
    </row>
    <row r="7" spans="1:11" x14ac:dyDescent="0.35">
      <c r="A7" s="6" t="s">
        <v>1151</v>
      </c>
      <c r="C7" s="14">
        <v>25000</v>
      </c>
      <c r="D7" s="14">
        <f t="shared" si="0"/>
        <v>27500.000000000004</v>
      </c>
      <c r="E7" s="14">
        <f t="shared" si="0"/>
        <v>30250.000000000007</v>
      </c>
      <c r="F7" s="14">
        <f t="shared" si="0"/>
        <v>33275.000000000007</v>
      </c>
      <c r="G7" s="14">
        <f t="shared" si="0"/>
        <v>36602.500000000015</v>
      </c>
      <c r="H7" s="14">
        <f t="shared" si="0"/>
        <v>40262.750000000022</v>
      </c>
      <c r="I7" s="14">
        <f>H7*1.1</f>
        <v>44289.025000000031</v>
      </c>
      <c r="J7" s="14">
        <f t="shared" si="1"/>
        <v>237179.27500000005</v>
      </c>
      <c r="K7" s="15">
        <f t="shared" si="2"/>
        <v>0.29585798798115354</v>
      </c>
    </row>
    <row r="8" spans="1:11" x14ac:dyDescent="0.35">
      <c r="A8" s="6" t="s">
        <v>1152</v>
      </c>
      <c r="C8" s="14">
        <v>12000</v>
      </c>
      <c r="D8" s="14">
        <f t="shared" si="0"/>
        <v>13200.000000000002</v>
      </c>
      <c r="E8" s="14">
        <f t="shared" si="0"/>
        <v>14520.000000000004</v>
      </c>
      <c r="F8" s="14">
        <f t="shared" si="0"/>
        <v>15972.000000000005</v>
      </c>
      <c r="G8" s="14">
        <f t="shared" si="0"/>
        <v>17569.200000000008</v>
      </c>
      <c r="H8" s="14">
        <f t="shared" si="0"/>
        <v>19326.12000000001</v>
      </c>
      <c r="I8" s="14">
        <f>H8*1.1</f>
        <v>21258.732000000011</v>
      </c>
      <c r="J8" s="14">
        <f t="shared" si="1"/>
        <v>113846.05200000003</v>
      </c>
      <c r="K8" s="15">
        <f t="shared" si="2"/>
        <v>0.1420118342309537</v>
      </c>
    </row>
    <row r="9" spans="1:11" x14ac:dyDescent="0.35">
      <c r="A9" s="6" t="s">
        <v>1153</v>
      </c>
      <c r="C9" s="14">
        <v>14000</v>
      </c>
      <c r="D9" s="14">
        <f t="shared" si="0"/>
        <v>15400.000000000002</v>
      </c>
      <c r="E9" s="14">
        <f t="shared" si="0"/>
        <v>16940.000000000004</v>
      </c>
      <c r="F9" s="14">
        <f t="shared" si="0"/>
        <v>18634.000000000007</v>
      </c>
      <c r="G9" s="14">
        <f t="shared" si="0"/>
        <v>20497.400000000009</v>
      </c>
      <c r="H9" s="14">
        <f t="shared" si="0"/>
        <v>22547.14000000001</v>
      </c>
      <c r="I9" s="14">
        <f>H9*1.1</f>
        <v>24801.854000000014</v>
      </c>
      <c r="J9" s="14">
        <f t="shared" si="1"/>
        <v>132820.39400000006</v>
      </c>
      <c r="K9" s="15">
        <f t="shared" si="2"/>
        <v>0.16568047326944602</v>
      </c>
    </row>
    <row r="10" spans="1:11" x14ac:dyDescent="0.35">
      <c r="J10" s="14"/>
    </row>
    <row r="11" spans="1:11" x14ac:dyDescent="0.35">
      <c r="A11" s="16" t="s">
        <v>1146</v>
      </c>
      <c r="C11" s="17">
        <f t="shared" ref="C11:I11" si="3">ROUND(SUM(C4:C10),3)</f>
        <v>84500</v>
      </c>
      <c r="D11" s="17">
        <f t="shared" si="3"/>
        <v>92950</v>
      </c>
      <c r="E11" s="17">
        <f t="shared" si="3"/>
        <v>102245</v>
      </c>
      <c r="F11" s="17">
        <f t="shared" si="3"/>
        <v>112469.5</v>
      </c>
      <c r="G11" s="17">
        <f t="shared" si="3"/>
        <v>123716.45</v>
      </c>
      <c r="H11" s="17">
        <f t="shared" si="3"/>
        <v>136088.095</v>
      </c>
      <c r="I11" s="17">
        <f t="shared" si="3"/>
        <v>149696.905</v>
      </c>
      <c r="J11" s="14">
        <f t="shared" si="1"/>
        <v>801665.95000000007</v>
      </c>
    </row>
  </sheetData>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07386-91F6-4ED7-8C8F-CA773E1142A5}">
  <dimension ref="A1:L11"/>
  <sheetViews>
    <sheetView zoomScale="120" zoomScaleNormal="120" workbookViewId="0">
      <selection activeCell="A2" sqref="A2"/>
    </sheetView>
  </sheetViews>
  <sheetFormatPr defaultColWidth="9.1796875" defaultRowHeight="14" x14ac:dyDescent="0.3"/>
  <cols>
    <col min="1" max="1" width="33.6328125" style="42" bestFit="1" customWidth="1"/>
    <col min="2" max="2" width="9.1796875" style="42"/>
    <col min="3" max="3" width="10.36328125" style="42" bestFit="1" customWidth="1"/>
    <col min="4" max="4" width="11.81640625" style="42" bestFit="1" customWidth="1"/>
    <col min="5" max="9" width="11.54296875" style="42" bestFit="1" customWidth="1"/>
    <col min="10" max="10" width="11.81640625" style="42" bestFit="1" customWidth="1"/>
    <col min="11" max="11" width="9.1796875" style="42"/>
    <col min="12" max="12" width="11.81640625" style="42" bestFit="1" customWidth="1"/>
    <col min="13" max="16384" width="9.1796875" style="42"/>
  </cols>
  <sheetData>
    <row r="1" spans="1:12" ht="20" x14ac:dyDescent="0.4">
      <c r="A1" s="149" t="s">
        <v>2720</v>
      </c>
      <c r="B1" s="149"/>
      <c r="C1" s="149"/>
      <c r="D1" s="149"/>
      <c r="E1" s="149"/>
      <c r="F1" s="149"/>
      <c r="G1" s="149"/>
      <c r="H1" s="149"/>
      <c r="I1" s="149"/>
      <c r="J1" s="25"/>
      <c r="K1" s="25"/>
    </row>
    <row r="2" spans="1:12" x14ac:dyDescent="0.3">
      <c r="K2" s="42" t="s">
        <v>1844</v>
      </c>
      <c r="L2" s="43">
        <v>7.0000000000000007E-2</v>
      </c>
    </row>
    <row r="3" spans="1:12" ht="14.5" x14ac:dyDescent="0.35">
      <c r="A3" s="25"/>
      <c r="B3" s="25"/>
      <c r="C3" s="25" t="s">
        <v>197</v>
      </c>
      <c r="D3" s="25" t="s">
        <v>200</v>
      </c>
      <c r="E3" s="25" t="s">
        <v>205</v>
      </c>
      <c r="F3" s="44" t="s">
        <v>207</v>
      </c>
      <c r="G3" s="25" t="s">
        <v>208</v>
      </c>
      <c r="H3" s="25" t="s">
        <v>210</v>
      </c>
      <c r="I3" s="25" t="s">
        <v>212</v>
      </c>
      <c r="J3" s="25" t="s">
        <v>1146</v>
      </c>
      <c r="K3" s="25" t="s">
        <v>1147</v>
      </c>
      <c r="L3" s="25" t="s">
        <v>1849</v>
      </c>
    </row>
    <row r="4" spans="1:12" ht="14.5" x14ac:dyDescent="0.35">
      <c r="A4" s="25" t="s">
        <v>1154</v>
      </c>
      <c r="B4" s="25"/>
      <c r="C4" s="45">
        <v>20000</v>
      </c>
      <c r="D4" s="46"/>
      <c r="E4" s="46"/>
      <c r="F4" s="46"/>
      <c r="G4" s="46"/>
      <c r="H4" s="46"/>
      <c r="I4" s="46"/>
      <c r="J4" s="46"/>
      <c r="K4" s="47"/>
      <c r="L4" s="48"/>
    </row>
    <row r="5" spans="1:12" ht="14.5" x14ac:dyDescent="0.35">
      <c r="A5" s="25" t="s">
        <v>1149</v>
      </c>
      <c r="B5" s="25"/>
      <c r="C5" s="45">
        <v>11000</v>
      </c>
      <c r="D5" s="46"/>
      <c r="E5" s="46"/>
      <c r="F5" s="46"/>
      <c r="G5" s="46"/>
      <c r="H5" s="46"/>
      <c r="I5" s="46"/>
      <c r="J5" s="46"/>
      <c r="K5" s="47"/>
      <c r="L5" s="48"/>
    </row>
    <row r="6" spans="1:12" ht="14.5" x14ac:dyDescent="0.35">
      <c r="A6" s="25" t="s">
        <v>1155</v>
      </c>
      <c r="B6" s="25"/>
      <c r="C6" s="45">
        <v>10000</v>
      </c>
      <c r="D6" s="46"/>
      <c r="E6" s="46"/>
      <c r="F6" s="46"/>
      <c r="G6" s="46"/>
      <c r="H6" s="46"/>
      <c r="I6" s="46"/>
      <c r="J6" s="46"/>
      <c r="K6" s="47"/>
      <c r="L6" s="48"/>
    </row>
    <row r="7" spans="1:12" ht="14.5" x14ac:dyDescent="0.35">
      <c r="A7" s="25" t="s">
        <v>1151</v>
      </c>
      <c r="B7" s="25"/>
      <c r="C7" s="45">
        <v>25000</v>
      </c>
      <c r="D7" s="46"/>
      <c r="E7" s="46"/>
      <c r="F7" s="46"/>
      <c r="G7" s="46"/>
      <c r="H7" s="46"/>
      <c r="I7" s="46"/>
      <c r="J7" s="46"/>
      <c r="K7" s="47"/>
      <c r="L7" s="48"/>
    </row>
    <row r="8" spans="1:12" ht="14.5" x14ac:dyDescent="0.35">
      <c r="A8" s="25" t="s">
        <v>1152</v>
      </c>
      <c r="B8" s="25"/>
      <c r="C8" s="45">
        <v>12000</v>
      </c>
      <c r="D8" s="46"/>
      <c r="E8" s="46"/>
      <c r="F8" s="46"/>
      <c r="G8" s="46"/>
      <c r="H8" s="46"/>
      <c r="I8" s="46"/>
      <c r="J8" s="46"/>
      <c r="K8" s="47"/>
      <c r="L8" s="48"/>
    </row>
    <row r="9" spans="1:12" ht="14.5" x14ac:dyDescent="0.35">
      <c r="A9" s="25" t="s">
        <v>1153</v>
      </c>
      <c r="B9" s="25"/>
      <c r="C9" s="45">
        <v>14000</v>
      </c>
      <c r="D9" s="46"/>
      <c r="E9" s="46"/>
      <c r="F9" s="46"/>
      <c r="G9" s="46"/>
      <c r="H9" s="46"/>
      <c r="I9" s="46"/>
      <c r="J9" s="46"/>
      <c r="K9" s="47"/>
      <c r="L9" s="48"/>
    </row>
    <row r="10" spans="1:12" ht="14.5" x14ac:dyDescent="0.35">
      <c r="A10" s="25"/>
      <c r="B10" s="25"/>
      <c r="C10" s="45"/>
      <c r="D10" s="46"/>
      <c r="E10" s="46"/>
      <c r="F10" s="46"/>
      <c r="G10" s="46"/>
      <c r="H10" s="46"/>
      <c r="I10" s="46"/>
      <c r="J10" s="46"/>
      <c r="K10" s="49"/>
      <c r="L10" s="50"/>
    </row>
    <row r="11" spans="1:12" ht="14.5" x14ac:dyDescent="0.35">
      <c r="A11" s="51" t="s">
        <v>1146</v>
      </c>
      <c r="B11" s="25"/>
      <c r="C11" s="52"/>
      <c r="D11" s="46"/>
      <c r="E11" s="46"/>
      <c r="F11" s="46"/>
      <c r="G11" s="46"/>
      <c r="H11" s="46"/>
      <c r="I11" s="46"/>
      <c r="J11" s="46"/>
      <c r="K11" s="49"/>
      <c r="L11" s="50"/>
    </row>
  </sheetData>
  <mergeCells count="1">
    <mergeCell ref="A1:I1"/>
  </mergeCells>
  <pageMargins left="0.75" right="0.75" top="1" bottom="1" header="0.5" footer="0.5"/>
  <pageSetup orientation="portrait" cellComments="atEnd" horizontalDpi="360" verticalDpi="360" r:id="rId1"/>
  <headerFooter alignWithMargins="0">
    <oddFooter>&amp;C&amp;P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B45C-87F4-47FB-B95B-200E89E825C4}">
  <dimension ref="A1:O210"/>
  <sheetViews>
    <sheetView zoomScale="120" zoomScaleNormal="120" workbookViewId="0">
      <selection activeCell="C24" sqref="C24"/>
    </sheetView>
  </sheetViews>
  <sheetFormatPr defaultColWidth="9.1796875" defaultRowHeight="12.5" x14ac:dyDescent="0.25"/>
  <cols>
    <col min="1" max="1" width="10.54296875" style="69" bestFit="1" customWidth="1"/>
    <col min="2" max="2" width="14.1796875" style="65" bestFit="1" customWidth="1"/>
    <col min="3" max="3" width="16.81640625" style="65" customWidth="1"/>
    <col min="4" max="4" width="15.26953125" style="65" customWidth="1"/>
    <col min="5" max="5" width="17.36328125" style="68" customWidth="1"/>
    <col min="6" max="6" width="14.36328125" style="65" customWidth="1"/>
    <col min="7" max="7" width="9.1796875" style="68"/>
    <col min="8" max="8" width="9.1796875" style="65"/>
    <col min="9" max="9" width="12.54296875" style="65" bestFit="1" customWidth="1"/>
    <col min="10" max="16384" width="9.1796875" style="65"/>
  </cols>
  <sheetData>
    <row r="1" spans="1:15" ht="13" x14ac:dyDescent="0.3">
      <c r="A1" s="61" t="s">
        <v>191</v>
      </c>
      <c r="B1" s="62" t="s">
        <v>192</v>
      </c>
      <c r="C1" s="62" t="s">
        <v>193</v>
      </c>
      <c r="D1" s="62" t="s">
        <v>194</v>
      </c>
      <c r="E1" s="63" t="s">
        <v>195</v>
      </c>
      <c r="F1" s="62" t="s">
        <v>196</v>
      </c>
      <c r="G1" s="64" t="s">
        <v>1864</v>
      </c>
      <c r="J1" s="65" t="s">
        <v>228</v>
      </c>
      <c r="K1" s="65" t="s">
        <v>229</v>
      </c>
      <c r="L1" s="65" t="s">
        <v>230</v>
      </c>
      <c r="M1" s="65" t="s">
        <v>192</v>
      </c>
      <c r="N1" s="65" t="s">
        <v>1865</v>
      </c>
      <c r="O1" s="65" t="s">
        <v>1866</v>
      </c>
    </row>
    <row r="2" spans="1:15" ht="14" x14ac:dyDescent="0.3">
      <c r="A2" s="66">
        <v>35995</v>
      </c>
      <c r="B2" s="42" t="s">
        <v>216</v>
      </c>
      <c r="C2" s="42">
        <v>300</v>
      </c>
      <c r="D2" s="42">
        <v>8.2549999999999998E-2</v>
      </c>
      <c r="E2" s="67">
        <v>24.77</v>
      </c>
      <c r="F2" s="42" t="s">
        <v>202</v>
      </c>
      <c r="G2" s="42"/>
      <c r="I2" s="65" t="s">
        <v>199</v>
      </c>
      <c r="K2" s="68"/>
      <c r="L2" s="68"/>
      <c r="M2" s="68" t="s">
        <v>201</v>
      </c>
      <c r="N2" s="68"/>
    </row>
    <row r="3" spans="1:15" ht="14" x14ac:dyDescent="0.3">
      <c r="A3" s="66">
        <v>35996</v>
      </c>
      <c r="B3" s="42" t="s">
        <v>216</v>
      </c>
      <c r="C3" s="42">
        <v>102</v>
      </c>
      <c r="D3" s="42">
        <v>8.2549999999999998E-2</v>
      </c>
      <c r="E3" s="67">
        <v>8.42</v>
      </c>
      <c r="F3" s="42" t="s">
        <v>202</v>
      </c>
      <c r="G3" s="42"/>
      <c r="I3" s="65" t="s">
        <v>202</v>
      </c>
      <c r="K3" s="68"/>
      <c r="L3" s="68"/>
      <c r="M3" s="68" t="s">
        <v>201</v>
      </c>
      <c r="N3" s="68"/>
    </row>
    <row r="4" spans="1:15" ht="14" x14ac:dyDescent="0.3">
      <c r="A4" s="66">
        <v>35998</v>
      </c>
      <c r="B4" s="42" t="s">
        <v>216</v>
      </c>
      <c r="C4" s="42">
        <v>300</v>
      </c>
      <c r="D4" s="42">
        <v>8.2549999999999998E-2</v>
      </c>
      <c r="E4" s="67">
        <v>24.77</v>
      </c>
      <c r="F4" s="42" t="s">
        <v>202</v>
      </c>
      <c r="G4" s="42"/>
      <c r="I4" s="65" t="s">
        <v>220</v>
      </c>
      <c r="K4" s="68"/>
      <c r="L4" s="68"/>
      <c r="M4" s="68" t="s">
        <v>201</v>
      </c>
      <c r="N4" s="68"/>
    </row>
    <row r="5" spans="1:15" ht="14" x14ac:dyDescent="0.3">
      <c r="A5" s="66">
        <v>35996</v>
      </c>
      <c r="B5" s="42" t="s">
        <v>216</v>
      </c>
      <c r="C5" s="42">
        <v>100</v>
      </c>
      <c r="D5" s="42">
        <v>8.2549999999999998E-2</v>
      </c>
      <c r="E5" s="67">
        <v>8.26</v>
      </c>
      <c r="F5" s="42" t="s">
        <v>220</v>
      </c>
      <c r="G5" s="42"/>
      <c r="I5" s="65" t="s">
        <v>204</v>
      </c>
      <c r="K5" s="68"/>
      <c r="L5" s="68"/>
      <c r="M5" s="68" t="s">
        <v>201</v>
      </c>
      <c r="N5" s="68"/>
    </row>
    <row r="6" spans="1:15" ht="14" x14ac:dyDescent="0.3">
      <c r="A6" s="66">
        <v>35997</v>
      </c>
      <c r="B6" s="42" t="s">
        <v>216</v>
      </c>
      <c r="C6" s="42">
        <v>550</v>
      </c>
      <c r="D6" s="42">
        <v>8.2549999999999998E-2</v>
      </c>
      <c r="E6" s="67">
        <v>45.4</v>
      </c>
      <c r="F6" s="42" t="s">
        <v>220</v>
      </c>
      <c r="G6" s="42"/>
      <c r="I6" s="65" t="s">
        <v>206</v>
      </c>
      <c r="K6" s="68"/>
      <c r="L6" s="68"/>
      <c r="M6" s="68" t="s">
        <v>201</v>
      </c>
      <c r="N6" s="68"/>
    </row>
    <row r="7" spans="1:15" ht="14" x14ac:dyDescent="0.3">
      <c r="A7" s="66">
        <v>35996</v>
      </c>
      <c r="B7" s="42" t="s">
        <v>216</v>
      </c>
      <c r="C7" s="42">
        <v>328</v>
      </c>
      <c r="D7" s="42">
        <v>8.2549999999999998E-2</v>
      </c>
      <c r="E7" s="67">
        <v>27.08</v>
      </c>
      <c r="F7" s="42" t="s">
        <v>204</v>
      </c>
      <c r="G7" s="42"/>
      <c r="I7" s="65" t="s">
        <v>221</v>
      </c>
      <c r="K7" s="68"/>
      <c r="L7" s="68"/>
      <c r="M7" s="68" t="s">
        <v>201</v>
      </c>
      <c r="N7" s="68"/>
    </row>
    <row r="8" spans="1:15" ht="14" x14ac:dyDescent="0.3">
      <c r="A8" s="66">
        <v>35995</v>
      </c>
      <c r="B8" s="42" t="s">
        <v>216</v>
      </c>
      <c r="C8" s="42">
        <v>500</v>
      </c>
      <c r="D8" s="42">
        <v>8.2549999999999998E-2</v>
      </c>
      <c r="E8" s="67">
        <v>41.28</v>
      </c>
      <c r="F8" s="42" t="s">
        <v>206</v>
      </c>
      <c r="G8" s="42"/>
      <c r="I8" s="65" t="s">
        <v>214</v>
      </c>
      <c r="K8" s="68"/>
      <c r="L8" s="68"/>
      <c r="M8" s="68" t="s">
        <v>201</v>
      </c>
      <c r="N8" s="68"/>
    </row>
    <row r="9" spans="1:15" ht="14" x14ac:dyDescent="0.3">
      <c r="A9" s="66">
        <v>35996</v>
      </c>
      <c r="B9" s="42" t="s">
        <v>216</v>
      </c>
      <c r="C9" s="42">
        <v>500</v>
      </c>
      <c r="D9" s="42">
        <v>8.2549999999999998E-2</v>
      </c>
      <c r="E9" s="67">
        <v>41.28</v>
      </c>
      <c r="F9" s="42" t="s">
        <v>206</v>
      </c>
      <c r="G9" s="42"/>
      <c r="I9" s="65" t="s">
        <v>217</v>
      </c>
      <c r="K9" s="68"/>
      <c r="L9" s="68"/>
      <c r="M9" s="68" t="s">
        <v>201</v>
      </c>
      <c r="N9" s="68"/>
    </row>
    <row r="10" spans="1:15" ht="14" x14ac:dyDescent="0.3">
      <c r="A10" s="66">
        <v>35997</v>
      </c>
      <c r="B10" s="42" t="s">
        <v>216</v>
      </c>
      <c r="C10" s="42">
        <v>500</v>
      </c>
      <c r="D10" s="42">
        <v>8.2549999999999998E-2</v>
      </c>
      <c r="E10" s="67">
        <v>41.28</v>
      </c>
      <c r="F10" s="42" t="s">
        <v>206</v>
      </c>
      <c r="G10" s="42"/>
      <c r="I10" s="65" t="s">
        <v>223</v>
      </c>
      <c r="K10" s="68"/>
      <c r="L10" s="68"/>
      <c r="M10" s="68" t="s">
        <v>201</v>
      </c>
      <c r="N10" s="68"/>
    </row>
    <row r="11" spans="1:15" ht="14" x14ac:dyDescent="0.3">
      <c r="A11" s="66">
        <v>35998</v>
      </c>
      <c r="B11" s="42" t="s">
        <v>216</v>
      </c>
      <c r="C11" s="42">
        <v>600</v>
      </c>
      <c r="D11" s="42">
        <v>8.2549999999999998E-2</v>
      </c>
      <c r="E11" s="67">
        <v>49.53</v>
      </c>
      <c r="F11" s="42" t="s">
        <v>206</v>
      </c>
      <c r="G11" s="42"/>
      <c r="I11" s="65" t="s">
        <v>224</v>
      </c>
      <c r="K11" s="68"/>
      <c r="L11" s="68"/>
      <c r="M11" s="68" t="s">
        <v>201</v>
      </c>
      <c r="N11" s="68"/>
    </row>
    <row r="12" spans="1:15" ht="14" x14ac:dyDescent="0.3">
      <c r="A12" s="66">
        <v>35996</v>
      </c>
      <c r="B12" s="42" t="s">
        <v>216</v>
      </c>
      <c r="C12" s="42">
        <v>180</v>
      </c>
      <c r="D12" s="42">
        <v>8.2549999999999998E-2</v>
      </c>
      <c r="E12" s="67">
        <v>14.86</v>
      </c>
      <c r="F12" s="42" t="s">
        <v>221</v>
      </c>
      <c r="G12" s="42"/>
      <c r="I12" s="65" t="s">
        <v>225</v>
      </c>
      <c r="K12" s="68"/>
      <c r="L12" s="68"/>
      <c r="M12" s="68" t="s">
        <v>201</v>
      </c>
      <c r="N12" s="68"/>
    </row>
    <row r="13" spans="1:15" ht="14" x14ac:dyDescent="0.3">
      <c r="A13" s="66">
        <v>35997</v>
      </c>
      <c r="B13" s="42" t="s">
        <v>216</v>
      </c>
      <c r="C13" s="42">
        <v>120</v>
      </c>
      <c r="D13" s="42">
        <v>8.2549999999999998E-2</v>
      </c>
      <c r="E13" s="67">
        <v>9.91</v>
      </c>
      <c r="F13" s="42" t="s">
        <v>221</v>
      </c>
      <c r="G13" s="42"/>
      <c r="I13" s="65" t="s">
        <v>218</v>
      </c>
      <c r="K13" s="68"/>
      <c r="L13" s="68"/>
      <c r="M13" s="68" t="s">
        <v>201</v>
      </c>
      <c r="N13" s="68"/>
    </row>
    <row r="14" spans="1:15" ht="14" x14ac:dyDescent="0.3">
      <c r="A14" s="66">
        <v>35999</v>
      </c>
      <c r="B14" s="42" t="s">
        <v>216</v>
      </c>
      <c r="C14" s="42">
        <v>130</v>
      </c>
      <c r="D14" s="42">
        <v>8.2549999999999998E-2</v>
      </c>
      <c r="E14" s="67">
        <v>10.73</v>
      </c>
      <c r="F14" s="42" t="s">
        <v>221</v>
      </c>
      <c r="G14" s="42"/>
      <c r="I14" s="65" t="s">
        <v>226</v>
      </c>
      <c r="K14" s="68"/>
      <c r="L14" s="68"/>
      <c r="M14" s="68" t="s">
        <v>201</v>
      </c>
      <c r="N14" s="68"/>
    </row>
    <row r="15" spans="1:15" ht="14" x14ac:dyDescent="0.3">
      <c r="A15" s="66">
        <v>35999</v>
      </c>
      <c r="B15" s="42" t="s">
        <v>216</v>
      </c>
      <c r="C15" s="42">
        <v>640</v>
      </c>
      <c r="D15" s="42">
        <v>8.2549999999999998E-2</v>
      </c>
      <c r="E15" s="67">
        <v>52.83</v>
      </c>
      <c r="F15" s="42" t="s">
        <v>221</v>
      </c>
      <c r="G15" s="42"/>
    </row>
    <row r="16" spans="1:15" ht="14" x14ac:dyDescent="0.3">
      <c r="A16" s="66">
        <v>35996</v>
      </c>
      <c r="B16" s="42" t="s">
        <v>216</v>
      </c>
      <c r="C16" s="42">
        <v>26</v>
      </c>
      <c r="D16" s="42">
        <v>8.2549999999999998E-2</v>
      </c>
      <c r="E16" s="67">
        <v>2.15</v>
      </c>
      <c r="F16" s="42" t="s">
        <v>214</v>
      </c>
      <c r="G16" s="42"/>
    </row>
    <row r="17" spans="1:7" ht="14" x14ac:dyDescent="0.3">
      <c r="A17" s="66">
        <v>35997</v>
      </c>
      <c r="B17" s="42" t="s">
        <v>216</v>
      </c>
      <c r="C17" s="42">
        <v>102</v>
      </c>
      <c r="D17" s="42">
        <v>8.2549999999999998E-2</v>
      </c>
      <c r="E17" s="67">
        <v>8.42</v>
      </c>
      <c r="F17" s="42" t="s">
        <v>214</v>
      </c>
      <c r="G17" s="42"/>
    </row>
    <row r="18" spans="1:7" ht="14" x14ac:dyDescent="0.3">
      <c r="A18" s="66">
        <v>35997</v>
      </c>
      <c r="B18" s="42" t="s">
        <v>216</v>
      </c>
      <c r="C18" s="42">
        <v>160</v>
      </c>
      <c r="D18" s="42">
        <v>8.2549999999999998E-2</v>
      </c>
      <c r="E18" s="67">
        <v>13.21</v>
      </c>
      <c r="F18" s="42" t="s">
        <v>214</v>
      </c>
      <c r="G18" s="42"/>
    </row>
    <row r="19" spans="1:7" ht="14" x14ac:dyDescent="0.3">
      <c r="A19" s="66">
        <v>35999</v>
      </c>
      <c r="B19" s="42" t="s">
        <v>216</v>
      </c>
      <c r="C19" s="42">
        <v>65</v>
      </c>
      <c r="D19" s="42">
        <v>8.2549999999999998E-2</v>
      </c>
      <c r="E19" s="67">
        <v>5.37</v>
      </c>
      <c r="F19" s="42" t="s">
        <v>214</v>
      </c>
      <c r="G19" s="42"/>
    </row>
    <row r="20" spans="1:7" ht="14" x14ac:dyDescent="0.3">
      <c r="A20" s="66">
        <v>35999</v>
      </c>
      <c r="B20" s="42" t="s">
        <v>216</v>
      </c>
      <c r="C20" s="42">
        <v>50</v>
      </c>
      <c r="D20" s="42">
        <v>8.2549999999999998E-2</v>
      </c>
      <c r="E20" s="67">
        <v>4.13</v>
      </c>
      <c r="F20" s="42" t="s">
        <v>217</v>
      </c>
      <c r="G20" s="42"/>
    </row>
    <row r="21" spans="1:7" ht="14" x14ac:dyDescent="0.3">
      <c r="A21" s="66">
        <v>35999</v>
      </c>
      <c r="B21" s="42" t="s">
        <v>216</v>
      </c>
      <c r="C21" s="42">
        <v>100</v>
      </c>
      <c r="D21" s="42">
        <v>8.2549999999999998E-2</v>
      </c>
      <c r="E21" s="67">
        <v>8.26</v>
      </c>
      <c r="F21" s="42" t="s">
        <v>217</v>
      </c>
      <c r="G21" s="42"/>
    </row>
    <row r="22" spans="1:7" ht="14" x14ac:dyDescent="0.3">
      <c r="A22" s="66">
        <v>35999</v>
      </c>
      <c r="B22" s="42" t="s">
        <v>216</v>
      </c>
      <c r="C22" s="42">
        <v>395</v>
      </c>
      <c r="D22" s="42">
        <v>8.2549999999999998E-2</v>
      </c>
      <c r="E22" s="67">
        <v>32.61</v>
      </c>
      <c r="F22" s="42" t="s">
        <v>217</v>
      </c>
      <c r="G22" s="42"/>
    </row>
    <row r="23" spans="1:7" ht="14" x14ac:dyDescent="0.3">
      <c r="A23" s="66">
        <v>35999</v>
      </c>
      <c r="B23" s="42" t="s">
        <v>216</v>
      </c>
      <c r="C23" s="42">
        <v>163</v>
      </c>
      <c r="D23" s="42">
        <v>8.2549999999999998E-2</v>
      </c>
      <c r="E23" s="67">
        <v>13.46</v>
      </c>
      <c r="F23" s="42" t="s">
        <v>223</v>
      </c>
      <c r="G23" s="42"/>
    </row>
    <row r="24" spans="1:7" ht="14" x14ac:dyDescent="0.3">
      <c r="A24" s="66">
        <v>35995</v>
      </c>
      <c r="B24" s="42" t="s">
        <v>216</v>
      </c>
      <c r="C24" s="42">
        <v>104</v>
      </c>
      <c r="D24" s="42">
        <v>8.2549999999999998E-2</v>
      </c>
      <c r="E24" s="67">
        <v>8.59</v>
      </c>
      <c r="F24" s="42" t="s">
        <v>224</v>
      </c>
      <c r="G24" s="42"/>
    </row>
    <row r="25" spans="1:7" ht="14" x14ac:dyDescent="0.3">
      <c r="A25" s="66">
        <v>35996</v>
      </c>
      <c r="B25" s="42" t="s">
        <v>216</v>
      </c>
      <c r="C25" s="42">
        <v>140</v>
      </c>
      <c r="D25" s="42">
        <v>8.2549999999999998E-2</v>
      </c>
      <c r="E25" s="67">
        <v>11.56</v>
      </c>
      <c r="F25" s="42" t="s">
        <v>224</v>
      </c>
      <c r="G25" s="42"/>
    </row>
    <row r="26" spans="1:7" ht="14" x14ac:dyDescent="0.3">
      <c r="A26" s="66">
        <v>35997</v>
      </c>
      <c r="B26" s="42" t="s">
        <v>216</v>
      </c>
      <c r="C26" s="42">
        <v>30</v>
      </c>
      <c r="D26" s="42">
        <v>8.2549999999999998E-2</v>
      </c>
      <c r="E26" s="67">
        <v>2.48</v>
      </c>
      <c r="F26" s="42" t="s">
        <v>224</v>
      </c>
      <c r="G26" s="42"/>
    </row>
    <row r="27" spans="1:7" ht="14" x14ac:dyDescent="0.3">
      <c r="A27" s="66">
        <v>35998</v>
      </c>
      <c r="B27" s="42" t="s">
        <v>216</v>
      </c>
      <c r="C27" s="42">
        <v>100</v>
      </c>
      <c r="D27" s="42">
        <v>8.2549999999999998E-2</v>
      </c>
      <c r="E27" s="67">
        <v>8.26</v>
      </c>
      <c r="F27" s="42" t="s">
        <v>224</v>
      </c>
      <c r="G27" s="42"/>
    </row>
    <row r="28" spans="1:7" ht="14" x14ac:dyDescent="0.3">
      <c r="A28" s="66">
        <v>35999</v>
      </c>
      <c r="B28" s="42" t="s">
        <v>216</v>
      </c>
      <c r="C28" s="42">
        <v>80</v>
      </c>
      <c r="D28" s="42">
        <v>8.2549999999999998E-2</v>
      </c>
      <c r="E28" s="67">
        <v>6.6</v>
      </c>
      <c r="F28" s="42" t="s">
        <v>224</v>
      </c>
      <c r="G28" s="42"/>
    </row>
    <row r="29" spans="1:7" ht="14" x14ac:dyDescent="0.3">
      <c r="A29" s="66">
        <v>35995</v>
      </c>
      <c r="B29" s="42" t="s">
        <v>216</v>
      </c>
      <c r="C29" s="42">
        <v>100</v>
      </c>
      <c r="D29" s="42">
        <v>8.2549999999999998E-2</v>
      </c>
      <c r="E29" s="67">
        <v>8.26</v>
      </c>
      <c r="F29" s="42" t="s">
        <v>225</v>
      </c>
      <c r="G29" s="42"/>
    </row>
    <row r="30" spans="1:7" ht="14" x14ac:dyDescent="0.3">
      <c r="A30" s="66">
        <v>35997</v>
      </c>
      <c r="B30" s="42" t="s">
        <v>216</v>
      </c>
      <c r="C30" s="42">
        <v>100</v>
      </c>
      <c r="D30" s="42">
        <v>8.2549999999999998E-2</v>
      </c>
      <c r="E30" s="67">
        <v>8.26</v>
      </c>
      <c r="F30" s="42" t="s">
        <v>225</v>
      </c>
      <c r="G30" s="42"/>
    </row>
    <row r="31" spans="1:7" ht="14" x14ac:dyDescent="0.3">
      <c r="A31" s="66">
        <v>35999</v>
      </c>
      <c r="B31" s="42" t="s">
        <v>216</v>
      </c>
      <c r="C31" s="42">
        <v>60</v>
      </c>
      <c r="D31" s="42">
        <v>8.2549999999999998E-2</v>
      </c>
      <c r="E31" s="67">
        <v>4.95</v>
      </c>
      <c r="F31" s="42" t="s">
        <v>227</v>
      </c>
      <c r="G31" s="42"/>
    </row>
    <row r="32" spans="1:7" ht="14" x14ac:dyDescent="0.3">
      <c r="A32" s="66">
        <v>36031</v>
      </c>
      <c r="B32" s="42" t="s">
        <v>198</v>
      </c>
      <c r="C32" s="42">
        <v>50</v>
      </c>
      <c r="D32" s="42">
        <v>3.0869000000000001E-2</v>
      </c>
      <c r="E32" s="67">
        <v>1.54</v>
      </c>
      <c r="F32" s="42" t="s">
        <v>199</v>
      </c>
      <c r="G32" s="42"/>
    </row>
    <row r="33" spans="1:7" ht="14" x14ac:dyDescent="0.3">
      <c r="A33" s="66">
        <v>36029</v>
      </c>
      <c r="B33" s="42" t="s">
        <v>198</v>
      </c>
      <c r="C33" s="42">
        <v>500</v>
      </c>
      <c r="D33" s="42">
        <v>3.0869000000000001E-2</v>
      </c>
      <c r="E33" s="67">
        <v>15.43</v>
      </c>
      <c r="F33" s="42" t="s">
        <v>202</v>
      </c>
      <c r="G33" s="42"/>
    </row>
    <row r="34" spans="1:7" ht="14" x14ac:dyDescent="0.3">
      <c r="A34" s="66">
        <v>36030</v>
      </c>
      <c r="B34" s="42" t="s">
        <v>198</v>
      </c>
      <c r="C34" s="42">
        <v>180</v>
      </c>
      <c r="D34" s="42">
        <v>3.0869000000000001E-2</v>
      </c>
      <c r="E34" s="67">
        <v>5.56</v>
      </c>
      <c r="F34" s="42" t="s">
        <v>202</v>
      </c>
      <c r="G34" s="42"/>
    </row>
    <row r="35" spans="1:7" ht="14" x14ac:dyDescent="0.3">
      <c r="A35" s="66">
        <v>36030</v>
      </c>
      <c r="B35" s="42" t="s">
        <v>198</v>
      </c>
      <c r="C35" s="42">
        <v>600</v>
      </c>
      <c r="D35" s="42">
        <v>3.0869000000000001E-2</v>
      </c>
      <c r="E35" s="67">
        <v>18.52</v>
      </c>
      <c r="F35" s="42" t="s">
        <v>220</v>
      </c>
      <c r="G35" s="42"/>
    </row>
    <row r="36" spans="1:7" ht="14" x14ac:dyDescent="0.3">
      <c r="A36" s="66">
        <v>36031</v>
      </c>
      <c r="B36" s="42" t="s">
        <v>198</v>
      </c>
      <c r="C36" s="42">
        <v>180</v>
      </c>
      <c r="D36" s="42">
        <v>3.0869000000000001E-2</v>
      </c>
      <c r="E36" s="67">
        <v>5.56</v>
      </c>
      <c r="F36" s="42" t="s">
        <v>204</v>
      </c>
      <c r="G36" s="42"/>
    </row>
    <row r="37" spans="1:7" ht="14" x14ac:dyDescent="0.3">
      <c r="A37" s="66">
        <v>36031</v>
      </c>
      <c r="B37" s="42" t="s">
        <v>198</v>
      </c>
      <c r="C37" s="42">
        <v>180</v>
      </c>
      <c r="D37" s="42">
        <v>3.0869000000000001E-2</v>
      </c>
      <c r="E37" s="67">
        <v>5.56</v>
      </c>
      <c r="F37" s="42" t="s">
        <v>204</v>
      </c>
      <c r="G37" s="42"/>
    </row>
    <row r="38" spans="1:7" ht="14" x14ac:dyDescent="0.3">
      <c r="A38" s="66">
        <v>36031</v>
      </c>
      <c r="B38" s="42" t="s">
        <v>198</v>
      </c>
      <c r="C38" s="42">
        <v>1030</v>
      </c>
      <c r="D38" s="42">
        <v>3.0869000000000001E-2</v>
      </c>
      <c r="E38" s="67">
        <v>31.8</v>
      </c>
      <c r="F38" s="42" t="s">
        <v>204</v>
      </c>
      <c r="G38" s="42"/>
    </row>
    <row r="39" spans="1:7" ht="14" x14ac:dyDescent="0.3">
      <c r="A39" s="66">
        <v>36029</v>
      </c>
      <c r="B39" s="42" t="s">
        <v>198</v>
      </c>
      <c r="C39" s="42">
        <v>1300</v>
      </c>
      <c r="D39" s="42">
        <v>3.0869000000000001E-2</v>
      </c>
      <c r="E39" s="67">
        <v>40.130000000000003</v>
      </c>
      <c r="F39" s="42" t="s">
        <v>206</v>
      </c>
      <c r="G39" s="42"/>
    </row>
    <row r="40" spans="1:7" ht="14" x14ac:dyDescent="0.3">
      <c r="A40" s="66">
        <v>36030</v>
      </c>
      <c r="B40" s="42" t="s">
        <v>198</v>
      </c>
      <c r="C40" s="42">
        <v>1300</v>
      </c>
      <c r="D40" s="42">
        <v>3.0869000000000001E-2</v>
      </c>
      <c r="E40" s="67">
        <v>40.130000000000003</v>
      </c>
      <c r="F40" s="42" t="s">
        <v>206</v>
      </c>
      <c r="G40" s="42"/>
    </row>
    <row r="41" spans="1:7" ht="14" x14ac:dyDescent="0.3">
      <c r="A41" s="66">
        <v>36031</v>
      </c>
      <c r="B41" s="42" t="s">
        <v>198</v>
      </c>
      <c r="C41" s="42">
        <v>500</v>
      </c>
      <c r="D41" s="42">
        <v>3.0869000000000001E-2</v>
      </c>
      <c r="E41" s="67">
        <v>15.43</v>
      </c>
      <c r="F41" s="42" t="s">
        <v>221</v>
      </c>
      <c r="G41" s="42"/>
    </row>
    <row r="42" spans="1:7" ht="14" x14ac:dyDescent="0.3">
      <c r="A42" s="66">
        <v>36029</v>
      </c>
      <c r="B42" s="42" t="s">
        <v>198</v>
      </c>
      <c r="C42" s="42">
        <v>89</v>
      </c>
      <c r="D42" s="42">
        <v>3.0869000000000001E-2</v>
      </c>
      <c r="E42" s="67">
        <v>2.75</v>
      </c>
      <c r="F42" s="42" t="s">
        <v>214</v>
      </c>
      <c r="G42" s="42"/>
    </row>
    <row r="43" spans="1:7" ht="14" x14ac:dyDescent="0.3">
      <c r="A43" s="66">
        <v>36031</v>
      </c>
      <c r="B43" s="42" t="s">
        <v>198</v>
      </c>
      <c r="C43" s="42">
        <v>484</v>
      </c>
      <c r="D43" s="42">
        <v>3.0869000000000001E-2</v>
      </c>
      <c r="E43" s="67">
        <v>14.94</v>
      </c>
      <c r="F43" s="42" t="s">
        <v>214</v>
      </c>
      <c r="G43" s="42"/>
    </row>
    <row r="44" spans="1:7" ht="14" x14ac:dyDescent="0.3">
      <c r="A44" s="66">
        <v>36029</v>
      </c>
      <c r="B44" s="42" t="s">
        <v>198</v>
      </c>
      <c r="C44" s="42">
        <v>170</v>
      </c>
      <c r="D44" s="42">
        <v>3.0869000000000001E-2</v>
      </c>
      <c r="E44" s="67">
        <v>5.25</v>
      </c>
      <c r="F44" s="42" t="s">
        <v>217</v>
      </c>
      <c r="G44" s="42"/>
    </row>
    <row r="45" spans="1:7" ht="14" x14ac:dyDescent="0.3">
      <c r="A45" s="66">
        <v>36029</v>
      </c>
      <c r="B45" s="42" t="s">
        <v>198</v>
      </c>
      <c r="C45" s="42">
        <v>100</v>
      </c>
      <c r="D45" s="42">
        <v>3.0869000000000001E-2</v>
      </c>
      <c r="E45" s="67">
        <v>3.09</v>
      </c>
      <c r="F45" s="42" t="s">
        <v>225</v>
      </c>
      <c r="G45" s="42"/>
    </row>
    <row r="46" spans="1:7" ht="14" x14ac:dyDescent="0.3">
      <c r="A46" s="66">
        <v>36029</v>
      </c>
      <c r="B46" s="42" t="s">
        <v>198</v>
      </c>
      <c r="C46" s="42">
        <v>175</v>
      </c>
      <c r="D46" s="42">
        <v>3.0869000000000001E-2</v>
      </c>
      <c r="E46" s="67">
        <v>5.4</v>
      </c>
      <c r="F46" s="42" t="s">
        <v>226</v>
      </c>
      <c r="G46" s="42"/>
    </row>
    <row r="47" spans="1:7" ht="14" x14ac:dyDescent="0.3">
      <c r="A47" s="66">
        <v>36029</v>
      </c>
      <c r="B47" s="42" t="s">
        <v>198</v>
      </c>
      <c r="C47" s="42">
        <v>500</v>
      </c>
      <c r="D47" s="42">
        <v>3.0869000000000001E-2</v>
      </c>
      <c r="E47" s="67">
        <v>15.43</v>
      </c>
      <c r="F47" s="42" t="s">
        <v>226</v>
      </c>
      <c r="G47" s="42"/>
    </row>
    <row r="48" spans="1:7" ht="14" x14ac:dyDescent="0.3">
      <c r="A48" s="66">
        <v>36030</v>
      </c>
      <c r="B48" s="42" t="s">
        <v>198</v>
      </c>
      <c r="C48" s="42">
        <v>1380</v>
      </c>
      <c r="D48" s="42">
        <v>3.0869000000000001E-2</v>
      </c>
      <c r="E48" s="67">
        <v>42.6</v>
      </c>
      <c r="F48" s="42" t="s">
        <v>227</v>
      </c>
      <c r="G48" s="42"/>
    </row>
    <row r="49" spans="1:7" ht="14" x14ac:dyDescent="0.3">
      <c r="A49" s="66">
        <v>36017</v>
      </c>
      <c r="B49" s="42" t="s">
        <v>201</v>
      </c>
      <c r="C49" s="42">
        <v>50</v>
      </c>
      <c r="D49" s="42">
        <v>0.1731</v>
      </c>
      <c r="E49" s="67">
        <v>8.66</v>
      </c>
      <c r="F49" s="42" t="s">
        <v>199</v>
      </c>
      <c r="G49" s="42"/>
    </row>
    <row r="50" spans="1:7" ht="14" x14ac:dyDescent="0.3">
      <c r="A50" s="66">
        <v>36019</v>
      </c>
      <c r="B50" s="42" t="s">
        <v>201</v>
      </c>
      <c r="C50" s="42">
        <v>30</v>
      </c>
      <c r="D50" s="42">
        <v>0.1731</v>
      </c>
      <c r="E50" s="67">
        <v>5.19</v>
      </c>
      <c r="F50" s="42" t="s">
        <v>199</v>
      </c>
      <c r="G50" s="42"/>
    </row>
    <row r="51" spans="1:7" ht="14" x14ac:dyDescent="0.3">
      <c r="A51" s="66">
        <v>36020</v>
      </c>
      <c r="B51" s="42" t="s">
        <v>201</v>
      </c>
      <c r="C51" s="42">
        <v>20</v>
      </c>
      <c r="D51" s="42">
        <v>0.1731</v>
      </c>
      <c r="E51" s="67">
        <v>3.46</v>
      </c>
      <c r="F51" s="42" t="s">
        <v>199</v>
      </c>
      <c r="G51" s="42"/>
    </row>
    <row r="52" spans="1:7" ht="14" x14ac:dyDescent="0.3">
      <c r="A52" s="66">
        <v>36021</v>
      </c>
      <c r="B52" s="42" t="s">
        <v>201</v>
      </c>
      <c r="C52" s="42">
        <v>40</v>
      </c>
      <c r="D52" s="42">
        <v>0.1731</v>
      </c>
      <c r="E52" s="67">
        <v>6.92</v>
      </c>
      <c r="F52" s="42" t="s">
        <v>199</v>
      </c>
      <c r="G52" s="42"/>
    </row>
    <row r="53" spans="1:7" ht="14" x14ac:dyDescent="0.3">
      <c r="A53" s="66">
        <v>36017</v>
      </c>
      <c r="B53" s="42" t="s">
        <v>201</v>
      </c>
      <c r="C53" s="42">
        <v>250</v>
      </c>
      <c r="D53" s="42">
        <v>0.1731</v>
      </c>
      <c r="E53" s="67">
        <v>43.28</v>
      </c>
      <c r="F53" s="42" t="s">
        <v>202</v>
      </c>
      <c r="G53" s="42"/>
    </row>
    <row r="54" spans="1:7" ht="14" x14ac:dyDescent="0.3">
      <c r="A54" s="66">
        <v>36018</v>
      </c>
      <c r="B54" s="42" t="s">
        <v>201</v>
      </c>
      <c r="C54" s="42">
        <v>54</v>
      </c>
      <c r="D54" s="42">
        <v>0.1731</v>
      </c>
      <c r="E54" s="67">
        <v>9.35</v>
      </c>
      <c r="F54" s="42" t="s">
        <v>202</v>
      </c>
      <c r="G54" s="42"/>
    </row>
    <row r="55" spans="1:7" ht="14" x14ac:dyDescent="0.3">
      <c r="A55" s="66">
        <v>36020</v>
      </c>
      <c r="B55" s="42" t="s">
        <v>201</v>
      </c>
      <c r="C55" s="42">
        <v>50</v>
      </c>
      <c r="D55" s="42">
        <v>0.1731</v>
      </c>
      <c r="E55" s="67">
        <v>8.66</v>
      </c>
      <c r="F55" s="42" t="s">
        <v>202</v>
      </c>
      <c r="G55" s="42"/>
    </row>
    <row r="56" spans="1:7" ht="14" x14ac:dyDescent="0.3">
      <c r="A56" s="66">
        <v>36016</v>
      </c>
      <c r="B56" s="42" t="s">
        <v>201</v>
      </c>
      <c r="C56" s="42">
        <v>30</v>
      </c>
      <c r="D56" s="42">
        <v>0.1731</v>
      </c>
      <c r="E56" s="67">
        <v>5.19</v>
      </c>
      <c r="F56" s="42" t="s">
        <v>220</v>
      </c>
      <c r="G56" s="42"/>
    </row>
    <row r="57" spans="1:7" ht="14" x14ac:dyDescent="0.3">
      <c r="A57" s="66">
        <v>36016</v>
      </c>
      <c r="B57" s="42" t="s">
        <v>201</v>
      </c>
      <c r="C57" s="42">
        <v>250</v>
      </c>
      <c r="D57" s="42">
        <v>0.1731</v>
      </c>
      <c r="E57" s="67">
        <v>43.28</v>
      </c>
      <c r="F57" s="42" t="s">
        <v>206</v>
      </c>
      <c r="G57" s="42"/>
    </row>
    <row r="58" spans="1:7" ht="14" x14ac:dyDescent="0.3">
      <c r="A58" s="66">
        <v>36017</v>
      </c>
      <c r="B58" s="42" t="s">
        <v>201</v>
      </c>
      <c r="C58" s="42">
        <v>250</v>
      </c>
      <c r="D58" s="42">
        <v>0.1731</v>
      </c>
      <c r="E58" s="67">
        <v>43.28</v>
      </c>
      <c r="F58" s="42" t="s">
        <v>206</v>
      </c>
      <c r="G58" s="42"/>
    </row>
    <row r="59" spans="1:7" ht="14" x14ac:dyDescent="0.3">
      <c r="A59" s="66">
        <v>36018</v>
      </c>
      <c r="B59" s="42" t="s">
        <v>201</v>
      </c>
      <c r="C59" s="42">
        <v>195</v>
      </c>
      <c r="D59" s="42">
        <v>0.1731</v>
      </c>
      <c r="E59" s="67">
        <v>33.75</v>
      </c>
      <c r="F59" s="42" t="s">
        <v>206</v>
      </c>
      <c r="G59" s="42"/>
    </row>
    <row r="60" spans="1:7" ht="14" x14ac:dyDescent="0.3">
      <c r="A60" s="66">
        <v>36019</v>
      </c>
      <c r="B60" s="42" t="s">
        <v>201</v>
      </c>
      <c r="C60" s="42">
        <v>195</v>
      </c>
      <c r="D60" s="42">
        <v>0.1731</v>
      </c>
      <c r="E60" s="67">
        <v>33.75</v>
      </c>
      <c r="F60" s="42" t="s">
        <v>206</v>
      </c>
      <c r="G60" s="42"/>
    </row>
    <row r="61" spans="1:7" ht="14" x14ac:dyDescent="0.3">
      <c r="A61" s="66">
        <v>36020</v>
      </c>
      <c r="B61" s="42" t="s">
        <v>201</v>
      </c>
      <c r="C61" s="42">
        <v>195</v>
      </c>
      <c r="D61" s="42">
        <v>0.1731</v>
      </c>
      <c r="E61" s="67">
        <v>33.75</v>
      </c>
      <c r="F61" s="42" t="s">
        <v>206</v>
      </c>
      <c r="G61" s="42"/>
    </row>
    <row r="62" spans="1:7" ht="14" x14ac:dyDescent="0.3">
      <c r="A62" s="66">
        <v>36016</v>
      </c>
      <c r="B62" s="42" t="s">
        <v>201</v>
      </c>
      <c r="C62" s="42">
        <v>30</v>
      </c>
      <c r="D62" s="42">
        <v>0.1731</v>
      </c>
      <c r="E62" s="67">
        <v>5.19</v>
      </c>
      <c r="F62" s="42" t="s">
        <v>221</v>
      </c>
      <c r="G62" s="42"/>
    </row>
    <row r="63" spans="1:7" ht="14" x14ac:dyDescent="0.3">
      <c r="A63" s="66">
        <v>36017</v>
      </c>
      <c r="B63" s="42" t="s">
        <v>201</v>
      </c>
      <c r="C63" s="42">
        <v>20</v>
      </c>
      <c r="D63" s="42">
        <v>0.1731</v>
      </c>
      <c r="E63" s="67">
        <v>3.46</v>
      </c>
      <c r="F63" s="42" t="s">
        <v>221</v>
      </c>
      <c r="G63" s="42"/>
    </row>
    <row r="64" spans="1:7" ht="14" x14ac:dyDescent="0.3">
      <c r="A64" s="66">
        <v>36017</v>
      </c>
      <c r="B64" s="42" t="s">
        <v>201</v>
      </c>
      <c r="C64" s="42">
        <v>320</v>
      </c>
      <c r="D64" s="42">
        <v>0.1731</v>
      </c>
      <c r="E64" s="67">
        <v>55.39</v>
      </c>
      <c r="F64" s="42" t="s">
        <v>221</v>
      </c>
      <c r="G64" s="42"/>
    </row>
    <row r="65" spans="1:7" ht="14" x14ac:dyDescent="0.3">
      <c r="A65" s="66">
        <v>36019</v>
      </c>
      <c r="B65" s="42" t="s">
        <v>201</v>
      </c>
      <c r="C65" s="42">
        <v>60</v>
      </c>
      <c r="D65" s="42">
        <v>0.1731</v>
      </c>
      <c r="E65" s="67">
        <v>10.39</v>
      </c>
      <c r="F65" s="42" t="s">
        <v>221</v>
      </c>
      <c r="G65" s="42"/>
    </row>
    <row r="66" spans="1:7" ht="14" x14ac:dyDescent="0.3">
      <c r="A66" s="66">
        <v>36016</v>
      </c>
      <c r="B66" s="42" t="s">
        <v>201</v>
      </c>
      <c r="C66" s="42">
        <v>50</v>
      </c>
      <c r="D66" s="42">
        <v>0.1731</v>
      </c>
      <c r="E66" s="67">
        <v>8.66</v>
      </c>
      <c r="F66" s="42" t="s">
        <v>214</v>
      </c>
      <c r="G66" s="42"/>
    </row>
    <row r="67" spans="1:7" ht="14" x14ac:dyDescent="0.3">
      <c r="A67" s="66">
        <v>36019</v>
      </c>
      <c r="B67" s="42" t="s">
        <v>201</v>
      </c>
      <c r="C67" s="42">
        <v>50</v>
      </c>
      <c r="D67" s="42">
        <v>0.1731</v>
      </c>
      <c r="E67" s="67">
        <v>8.66</v>
      </c>
      <c r="F67" s="42" t="s">
        <v>214</v>
      </c>
      <c r="G67" s="42"/>
    </row>
    <row r="68" spans="1:7" ht="14" x14ac:dyDescent="0.3">
      <c r="A68" s="66">
        <v>36020</v>
      </c>
      <c r="B68" s="42" t="s">
        <v>201</v>
      </c>
      <c r="C68" s="42">
        <v>60</v>
      </c>
      <c r="D68" s="42">
        <v>0.1731</v>
      </c>
      <c r="E68" s="67">
        <v>10.39</v>
      </c>
      <c r="F68" s="42" t="s">
        <v>214</v>
      </c>
      <c r="G68" s="42"/>
    </row>
    <row r="69" spans="1:7" ht="14" x14ac:dyDescent="0.3">
      <c r="A69" s="66">
        <v>36018</v>
      </c>
      <c r="B69" s="42" t="s">
        <v>201</v>
      </c>
      <c r="C69" s="42">
        <v>23</v>
      </c>
      <c r="D69" s="42">
        <v>0.1731</v>
      </c>
      <c r="E69" s="67">
        <v>3.98</v>
      </c>
      <c r="F69" s="42" t="s">
        <v>223</v>
      </c>
      <c r="G69" s="42"/>
    </row>
    <row r="70" spans="1:7" ht="14" x14ac:dyDescent="0.3">
      <c r="A70" s="66">
        <v>36016</v>
      </c>
      <c r="B70" s="42" t="s">
        <v>201</v>
      </c>
      <c r="C70" s="42">
        <v>75</v>
      </c>
      <c r="D70" s="42">
        <v>0.1731</v>
      </c>
      <c r="E70" s="67">
        <v>12.98</v>
      </c>
      <c r="F70" s="42" t="s">
        <v>224</v>
      </c>
      <c r="G70" s="42"/>
    </row>
    <row r="71" spans="1:7" ht="14" x14ac:dyDescent="0.3">
      <c r="A71" s="66">
        <v>36017</v>
      </c>
      <c r="B71" s="42" t="s">
        <v>201</v>
      </c>
      <c r="C71" s="42">
        <v>74</v>
      </c>
      <c r="D71" s="42">
        <v>0.1731</v>
      </c>
      <c r="E71" s="67">
        <v>12.81</v>
      </c>
      <c r="F71" s="42" t="s">
        <v>224</v>
      </c>
      <c r="G71" s="42"/>
    </row>
    <row r="72" spans="1:7" ht="14" x14ac:dyDescent="0.3">
      <c r="A72" s="66">
        <v>36018</v>
      </c>
      <c r="B72" s="42" t="s">
        <v>201</v>
      </c>
      <c r="C72" s="42">
        <v>30</v>
      </c>
      <c r="D72" s="42">
        <v>0.1731</v>
      </c>
      <c r="E72" s="67">
        <v>5.19</v>
      </c>
      <c r="F72" s="42" t="s">
        <v>224</v>
      </c>
      <c r="G72" s="42"/>
    </row>
    <row r="73" spans="1:7" ht="14" x14ac:dyDescent="0.3">
      <c r="A73" s="66">
        <v>36019</v>
      </c>
      <c r="B73" s="42" t="s">
        <v>201</v>
      </c>
      <c r="C73" s="42">
        <v>80</v>
      </c>
      <c r="D73" s="42">
        <v>0.1731</v>
      </c>
      <c r="E73" s="67">
        <v>13.85</v>
      </c>
      <c r="F73" s="42" t="s">
        <v>224</v>
      </c>
      <c r="G73" s="42"/>
    </row>
    <row r="74" spans="1:7" ht="14" x14ac:dyDescent="0.3">
      <c r="A74" s="66">
        <v>36020</v>
      </c>
      <c r="B74" s="42" t="s">
        <v>201</v>
      </c>
      <c r="C74" s="42">
        <v>40</v>
      </c>
      <c r="D74" s="42">
        <v>0.1731</v>
      </c>
      <c r="E74" s="67">
        <v>6.92</v>
      </c>
      <c r="F74" s="42" t="s">
        <v>224</v>
      </c>
      <c r="G74" s="42"/>
    </row>
    <row r="75" spans="1:7" ht="14" x14ac:dyDescent="0.3">
      <c r="A75" s="66">
        <v>36016</v>
      </c>
      <c r="B75" s="42" t="s">
        <v>201</v>
      </c>
      <c r="C75" s="42">
        <v>140</v>
      </c>
      <c r="D75" s="42">
        <v>0.1731</v>
      </c>
      <c r="E75" s="67">
        <v>24.23</v>
      </c>
      <c r="F75" s="42" t="s">
        <v>225</v>
      </c>
      <c r="G75" s="42"/>
    </row>
    <row r="76" spans="1:7" ht="14" x14ac:dyDescent="0.3">
      <c r="A76" s="66">
        <v>36019</v>
      </c>
      <c r="B76" s="42" t="s">
        <v>201</v>
      </c>
      <c r="C76" s="42">
        <v>14</v>
      </c>
      <c r="D76" s="42">
        <v>0.1731</v>
      </c>
      <c r="E76" s="67">
        <v>2.42</v>
      </c>
      <c r="F76" s="42" t="s">
        <v>225</v>
      </c>
      <c r="G76" s="42"/>
    </row>
    <row r="77" spans="1:7" ht="14" x14ac:dyDescent="0.3">
      <c r="A77" s="66">
        <v>36027</v>
      </c>
      <c r="B77" s="42" t="s">
        <v>203</v>
      </c>
      <c r="C77" s="42">
        <v>50</v>
      </c>
      <c r="D77" s="42">
        <v>0.57999999999999996</v>
      </c>
      <c r="E77" s="67">
        <v>29</v>
      </c>
      <c r="F77" s="42" t="s">
        <v>202</v>
      </c>
      <c r="G77" s="42"/>
    </row>
    <row r="78" spans="1:7" ht="14" x14ac:dyDescent="0.3">
      <c r="A78" s="66">
        <v>36028</v>
      </c>
      <c r="B78" s="42" t="s">
        <v>203</v>
      </c>
      <c r="C78" s="42">
        <v>13</v>
      </c>
      <c r="D78" s="42">
        <v>0.57999999999999996</v>
      </c>
      <c r="E78" s="67">
        <v>7.54</v>
      </c>
      <c r="F78" s="42" t="s">
        <v>202</v>
      </c>
      <c r="G78" s="42"/>
    </row>
    <row r="79" spans="1:7" ht="14" x14ac:dyDescent="0.3">
      <c r="A79" s="66">
        <v>36027</v>
      </c>
      <c r="B79" s="42" t="s">
        <v>203</v>
      </c>
      <c r="C79" s="42">
        <v>16</v>
      </c>
      <c r="D79" s="42">
        <v>0.57999999999999996</v>
      </c>
      <c r="E79" s="67">
        <v>9.2799999999999994</v>
      </c>
      <c r="F79" s="42" t="s">
        <v>220</v>
      </c>
      <c r="G79" s="42"/>
    </row>
    <row r="80" spans="1:7" ht="14" x14ac:dyDescent="0.3">
      <c r="A80" s="66">
        <v>36028</v>
      </c>
      <c r="B80" s="42" t="s">
        <v>203</v>
      </c>
      <c r="C80" s="42">
        <v>28</v>
      </c>
      <c r="D80" s="42">
        <v>0.57999999999999996</v>
      </c>
      <c r="E80" s="67">
        <v>16.239999999999998</v>
      </c>
      <c r="F80" s="42" t="s">
        <v>220</v>
      </c>
      <c r="G80" s="42"/>
    </row>
    <row r="81" spans="1:7" ht="14" x14ac:dyDescent="0.3">
      <c r="A81" s="66">
        <v>36027</v>
      </c>
      <c r="B81" s="42" t="s">
        <v>203</v>
      </c>
      <c r="C81" s="42">
        <v>125</v>
      </c>
      <c r="D81" s="42">
        <v>0.57999999999999996</v>
      </c>
      <c r="E81" s="67">
        <v>72.5</v>
      </c>
      <c r="F81" s="42" t="s">
        <v>204</v>
      </c>
      <c r="G81" s="42"/>
    </row>
    <row r="82" spans="1:7" ht="14" x14ac:dyDescent="0.3">
      <c r="A82" s="66">
        <v>36028</v>
      </c>
      <c r="B82" s="42" t="s">
        <v>203</v>
      </c>
      <c r="C82" s="42">
        <v>10</v>
      </c>
      <c r="D82" s="42">
        <v>0.57999999999999996</v>
      </c>
      <c r="E82" s="67">
        <v>5.8</v>
      </c>
      <c r="F82" s="42" t="s">
        <v>204</v>
      </c>
      <c r="G82" s="42"/>
    </row>
    <row r="83" spans="1:7" ht="14" x14ac:dyDescent="0.3">
      <c r="A83" s="66">
        <v>36000</v>
      </c>
      <c r="B83" s="42" t="s">
        <v>203</v>
      </c>
      <c r="C83" s="42">
        <v>60</v>
      </c>
      <c r="D83" s="42">
        <v>0.57999999999999996</v>
      </c>
      <c r="E83" s="67">
        <v>34.799999999999997</v>
      </c>
      <c r="F83" s="42" t="s">
        <v>206</v>
      </c>
      <c r="G83" s="42"/>
    </row>
    <row r="84" spans="1:7" ht="14" x14ac:dyDescent="0.3">
      <c r="A84" s="66">
        <v>36026</v>
      </c>
      <c r="B84" s="42" t="s">
        <v>203</v>
      </c>
      <c r="C84" s="42">
        <v>110</v>
      </c>
      <c r="D84" s="42">
        <v>0.57999999999999996</v>
      </c>
      <c r="E84" s="67">
        <v>63.8</v>
      </c>
      <c r="F84" s="42" t="s">
        <v>206</v>
      </c>
      <c r="G84" s="42"/>
    </row>
    <row r="85" spans="1:7" ht="14" x14ac:dyDescent="0.3">
      <c r="A85" s="66">
        <v>36027</v>
      </c>
      <c r="B85" s="42" t="s">
        <v>203</v>
      </c>
      <c r="C85" s="42">
        <v>110</v>
      </c>
      <c r="D85" s="42">
        <v>0.57999999999999996</v>
      </c>
      <c r="E85" s="67">
        <v>63.8</v>
      </c>
      <c r="F85" s="42" t="s">
        <v>206</v>
      </c>
      <c r="G85" s="42"/>
    </row>
    <row r="86" spans="1:7" ht="14" x14ac:dyDescent="0.3">
      <c r="A86" s="66">
        <v>36028</v>
      </c>
      <c r="B86" s="42" t="s">
        <v>203</v>
      </c>
      <c r="C86" s="42">
        <v>22</v>
      </c>
      <c r="D86" s="42">
        <v>0.57999999999999996</v>
      </c>
      <c r="E86" s="67">
        <v>12.76</v>
      </c>
      <c r="F86" s="42" t="s">
        <v>221</v>
      </c>
      <c r="G86" s="42"/>
    </row>
    <row r="87" spans="1:7" ht="14" x14ac:dyDescent="0.3">
      <c r="A87" s="66">
        <v>36027</v>
      </c>
      <c r="B87" s="42" t="s">
        <v>203</v>
      </c>
      <c r="C87" s="42">
        <v>21</v>
      </c>
      <c r="D87" s="42">
        <v>0.57999999999999996</v>
      </c>
      <c r="E87" s="67">
        <v>12.18</v>
      </c>
      <c r="F87" s="42" t="s">
        <v>214</v>
      </c>
      <c r="G87" s="42"/>
    </row>
    <row r="88" spans="1:7" ht="14" x14ac:dyDescent="0.3">
      <c r="A88" s="66">
        <v>36027</v>
      </c>
      <c r="B88" s="42" t="s">
        <v>203</v>
      </c>
      <c r="C88" s="42">
        <v>15</v>
      </c>
      <c r="D88" s="42">
        <v>0.57999999999999996</v>
      </c>
      <c r="E88" s="67">
        <v>8.6999999999999993</v>
      </c>
      <c r="F88" s="42" t="s">
        <v>217</v>
      </c>
      <c r="G88" s="42"/>
    </row>
    <row r="89" spans="1:7" ht="14" x14ac:dyDescent="0.3">
      <c r="A89" s="66">
        <v>36028</v>
      </c>
      <c r="B89" s="42" t="s">
        <v>203</v>
      </c>
      <c r="C89" s="42">
        <v>4</v>
      </c>
      <c r="D89" s="42">
        <v>0.57999999999999996</v>
      </c>
      <c r="E89" s="67">
        <v>2.3199999999999998</v>
      </c>
      <c r="F89" s="42" t="s">
        <v>217</v>
      </c>
      <c r="G89" s="42"/>
    </row>
    <row r="90" spans="1:7" ht="14" x14ac:dyDescent="0.3">
      <c r="A90" s="66">
        <v>36028</v>
      </c>
      <c r="B90" s="42" t="s">
        <v>203</v>
      </c>
      <c r="C90" s="42">
        <v>6</v>
      </c>
      <c r="D90" s="42">
        <v>0.57999999999999996</v>
      </c>
      <c r="E90" s="67">
        <v>3.48</v>
      </c>
      <c r="F90" s="42" t="s">
        <v>217</v>
      </c>
      <c r="G90" s="42"/>
    </row>
    <row r="91" spans="1:7" ht="14" x14ac:dyDescent="0.3">
      <c r="A91" s="66">
        <v>36027</v>
      </c>
      <c r="B91" s="42" t="s">
        <v>203</v>
      </c>
      <c r="C91" s="42">
        <v>26</v>
      </c>
      <c r="D91" s="42">
        <v>0.57999999999999996</v>
      </c>
      <c r="E91" s="67">
        <v>15.08</v>
      </c>
      <c r="F91" s="42" t="s">
        <v>223</v>
      </c>
      <c r="G91" s="42"/>
    </row>
    <row r="92" spans="1:7" ht="14" x14ac:dyDescent="0.3">
      <c r="A92" s="66">
        <v>36027</v>
      </c>
      <c r="B92" s="42" t="s">
        <v>203</v>
      </c>
      <c r="C92" s="42">
        <v>10</v>
      </c>
      <c r="D92" s="42">
        <v>0.57999999999999996</v>
      </c>
      <c r="E92" s="67">
        <v>5.8</v>
      </c>
      <c r="F92" s="42" t="s">
        <v>224</v>
      </c>
      <c r="G92" s="42"/>
    </row>
    <row r="93" spans="1:7" ht="14" x14ac:dyDescent="0.3">
      <c r="A93" s="66">
        <v>36028</v>
      </c>
      <c r="B93" s="42" t="s">
        <v>203</v>
      </c>
      <c r="C93" s="42">
        <v>10</v>
      </c>
      <c r="D93" s="42">
        <v>0.57999999999999996</v>
      </c>
      <c r="E93" s="67">
        <v>5.8</v>
      </c>
      <c r="F93" s="42" t="s">
        <v>224</v>
      </c>
      <c r="G93" s="42"/>
    </row>
    <row r="94" spans="1:7" ht="14" x14ac:dyDescent="0.3">
      <c r="A94" s="66">
        <v>35990</v>
      </c>
      <c r="B94" s="42" t="s">
        <v>211</v>
      </c>
      <c r="C94" s="42">
        <v>900</v>
      </c>
      <c r="D94" s="42">
        <v>4.5589999999999997E-3</v>
      </c>
      <c r="E94" s="67">
        <v>4.0999999999999996</v>
      </c>
      <c r="F94" s="42" t="s">
        <v>199</v>
      </c>
      <c r="G94" s="42"/>
    </row>
    <row r="95" spans="1:7" ht="14" x14ac:dyDescent="0.3">
      <c r="A95" s="66">
        <v>35989</v>
      </c>
      <c r="B95" s="42" t="s">
        <v>211</v>
      </c>
      <c r="C95" s="42">
        <v>850</v>
      </c>
      <c r="D95" s="42">
        <v>4.5589999999999997E-3</v>
      </c>
      <c r="E95" s="67">
        <v>3.88</v>
      </c>
      <c r="F95" s="42" t="s">
        <v>204</v>
      </c>
      <c r="G95" s="42"/>
    </row>
    <row r="96" spans="1:7" ht="14" x14ac:dyDescent="0.3">
      <c r="A96" s="66">
        <v>35989</v>
      </c>
      <c r="B96" s="42" t="s">
        <v>211</v>
      </c>
      <c r="C96" s="42">
        <v>4000</v>
      </c>
      <c r="D96" s="42">
        <v>4.5589999999999997E-3</v>
      </c>
      <c r="E96" s="67">
        <v>18.239999999999998</v>
      </c>
      <c r="F96" s="42" t="s">
        <v>204</v>
      </c>
      <c r="G96" s="42"/>
    </row>
    <row r="97" spans="1:7" ht="14" x14ac:dyDescent="0.3">
      <c r="A97" s="66">
        <v>35989</v>
      </c>
      <c r="B97" s="42" t="s">
        <v>211</v>
      </c>
      <c r="C97" s="42">
        <v>4200</v>
      </c>
      <c r="D97" s="42">
        <v>4.5589999999999997E-3</v>
      </c>
      <c r="E97" s="67">
        <v>19.149999999999999</v>
      </c>
      <c r="F97" s="42" t="s">
        <v>204</v>
      </c>
      <c r="G97" s="42"/>
    </row>
    <row r="98" spans="1:7" ht="14" x14ac:dyDescent="0.3">
      <c r="A98" s="66">
        <v>35990</v>
      </c>
      <c r="B98" s="42" t="s">
        <v>211</v>
      </c>
      <c r="C98" s="42">
        <v>1000</v>
      </c>
      <c r="D98" s="42">
        <v>4.5589999999999997E-3</v>
      </c>
      <c r="E98" s="67">
        <v>4.5599999999999996</v>
      </c>
      <c r="F98" s="42" t="s">
        <v>214</v>
      </c>
      <c r="G98" s="42"/>
    </row>
    <row r="99" spans="1:7" ht="14" x14ac:dyDescent="0.3">
      <c r="A99" s="66">
        <v>35990</v>
      </c>
      <c r="B99" s="42" t="s">
        <v>211</v>
      </c>
      <c r="C99" s="42">
        <v>1500</v>
      </c>
      <c r="D99" s="42">
        <v>4.5589999999999997E-3</v>
      </c>
      <c r="E99" s="67">
        <v>6.84</v>
      </c>
      <c r="F99" s="42" t="s">
        <v>222</v>
      </c>
      <c r="G99" s="42"/>
    </row>
    <row r="100" spans="1:7" ht="14" x14ac:dyDescent="0.3">
      <c r="A100" s="66">
        <v>35990</v>
      </c>
      <c r="B100" s="42" t="s">
        <v>211</v>
      </c>
      <c r="C100" s="42">
        <v>500</v>
      </c>
      <c r="D100" s="42">
        <v>4.5589999999999997E-3</v>
      </c>
      <c r="E100" s="67">
        <v>2.2799999999999998</v>
      </c>
      <c r="F100" s="42" t="s">
        <v>225</v>
      </c>
      <c r="G100" s="42"/>
    </row>
    <row r="101" spans="1:7" ht="14" x14ac:dyDescent="0.3">
      <c r="A101" s="66">
        <v>36000</v>
      </c>
      <c r="B101" s="42" t="s">
        <v>213</v>
      </c>
      <c r="C101" s="42">
        <v>3000</v>
      </c>
      <c r="D101" s="42">
        <v>5.8699999999999996E-4</v>
      </c>
      <c r="E101" s="67">
        <v>1.76</v>
      </c>
      <c r="F101" s="42" t="s">
        <v>199</v>
      </c>
      <c r="G101" s="42"/>
    </row>
    <row r="102" spans="1:7" ht="14" x14ac:dyDescent="0.3">
      <c r="A102" s="66">
        <v>36003</v>
      </c>
      <c r="B102" s="42" t="s">
        <v>213</v>
      </c>
      <c r="C102" s="42">
        <v>8000</v>
      </c>
      <c r="D102" s="42">
        <v>5.8699999999999996E-4</v>
      </c>
      <c r="E102" s="67">
        <v>4.6900000000000004</v>
      </c>
      <c r="F102" s="42" t="s">
        <v>199</v>
      </c>
      <c r="G102" s="42"/>
    </row>
    <row r="103" spans="1:7" ht="14" x14ac:dyDescent="0.3">
      <c r="A103" s="66">
        <v>36004</v>
      </c>
      <c r="B103" s="42" t="s">
        <v>213</v>
      </c>
      <c r="C103" s="42">
        <v>8900</v>
      </c>
      <c r="D103" s="42">
        <v>5.8699999999999996E-4</v>
      </c>
      <c r="E103" s="67">
        <v>5.22</v>
      </c>
      <c r="F103" s="42" t="s">
        <v>199</v>
      </c>
      <c r="G103" s="42"/>
    </row>
    <row r="104" spans="1:7" ht="14" x14ac:dyDescent="0.3">
      <c r="A104" s="66">
        <v>36005</v>
      </c>
      <c r="B104" s="42" t="s">
        <v>213</v>
      </c>
      <c r="C104" s="42">
        <v>5000</v>
      </c>
      <c r="D104" s="42">
        <v>5.8699999999999996E-4</v>
      </c>
      <c r="E104" s="67">
        <v>2.93</v>
      </c>
      <c r="F104" s="42" t="s">
        <v>199</v>
      </c>
      <c r="G104" s="42"/>
    </row>
    <row r="105" spans="1:7" ht="14" x14ac:dyDescent="0.3">
      <c r="A105" s="66">
        <v>36006</v>
      </c>
      <c r="B105" s="42" t="s">
        <v>213</v>
      </c>
      <c r="C105" s="42">
        <v>10500</v>
      </c>
      <c r="D105" s="42">
        <v>5.8699999999999996E-4</v>
      </c>
      <c r="E105" s="67">
        <v>6.16</v>
      </c>
      <c r="F105" s="42" t="s">
        <v>199</v>
      </c>
      <c r="G105" s="42"/>
    </row>
    <row r="106" spans="1:7" ht="14" x14ac:dyDescent="0.3">
      <c r="A106" s="66">
        <v>36007</v>
      </c>
      <c r="B106" s="42" t="s">
        <v>213</v>
      </c>
      <c r="C106" s="42">
        <v>8100</v>
      </c>
      <c r="D106" s="42">
        <v>5.8699999999999996E-4</v>
      </c>
      <c r="E106" s="67">
        <v>4.75</v>
      </c>
      <c r="F106" s="42" t="s">
        <v>199</v>
      </c>
      <c r="G106" s="42"/>
    </row>
    <row r="107" spans="1:7" ht="14" x14ac:dyDescent="0.3">
      <c r="A107" s="66">
        <v>36008</v>
      </c>
      <c r="B107" s="42" t="s">
        <v>213</v>
      </c>
      <c r="C107" s="42">
        <v>12000</v>
      </c>
      <c r="D107" s="42">
        <v>5.8699999999999996E-4</v>
      </c>
      <c r="E107" s="67">
        <v>7.04</v>
      </c>
      <c r="F107" s="42" t="s">
        <v>199</v>
      </c>
      <c r="G107" s="42"/>
    </row>
    <row r="108" spans="1:7" ht="14" x14ac:dyDescent="0.3">
      <c r="A108" s="66">
        <v>36011</v>
      </c>
      <c r="B108" s="42" t="s">
        <v>213</v>
      </c>
      <c r="C108" s="42">
        <v>5000</v>
      </c>
      <c r="D108" s="42">
        <v>5.8699999999999996E-4</v>
      </c>
      <c r="E108" s="67">
        <v>2.93</v>
      </c>
      <c r="F108" s="42" t="s">
        <v>199</v>
      </c>
      <c r="G108" s="42"/>
    </row>
    <row r="109" spans="1:7" ht="14" x14ac:dyDescent="0.3">
      <c r="A109" s="66">
        <v>36000</v>
      </c>
      <c r="B109" s="42" t="s">
        <v>213</v>
      </c>
      <c r="C109" s="42">
        <v>9000</v>
      </c>
      <c r="D109" s="42">
        <v>5.8699999999999996E-4</v>
      </c>
      <c r="E109" s="67">
        <v>5.28</v>
      </c>
      <c r="F109" s="42" t="s">
        <v>202</v>
      </c>
      <c r="G109" s="42"/>
    </row>
    <row r="110" spans="1:7" ht="14" x14ac:dyDescent="0.3">
      <c r="A110" s="66">
        <v>36001</v>
      </c>
      <c r="B110" s="42" t="s">
        <v>213</v>
      </c>
      <c r="C110" s="42">
        <v>64000</v>
      </c>
      <c r="D110" s="42">
        <v>5.8699999999999996E-4</v>
      </c>
      <c r="E110" s="67">
        <v>37.549999999999997</v>
      </c>
      <c r="F110" s="42" t="s">
        <v>202</v>
      </c>
      <c r="G110" s="42"/>
    </row>
    <row r="111" spans="1:7" ht="14" x14ac:dyDescent="0.3">
      <c r="A111" s="66">
        <v>36002</v>
      </c>
      <c r="B111" s="42" t="s">
        <v>213</v>
      </c>
      <c r="C111" s="42">
        <v>4000</v>
      </c>
      <c r="D111" s="42">
        <v>5.8699999999999996E-4</v>
      </c>
      <c r="E111" s="67">
        <v>2.35</v>
      </c>
      <c r="F111" s="42" t="s">
        <v>202</v>
      </c>
      <c r="G111" s="42"/>
    </row>
    <row r="112" spans="1:7" ht="14" x14ac:dyDescent="0.3">
      <c r="A112" s="66">
        <v>36003</v>
      </c>
      <c r="B112" s="42" t="s">
        <v>213</v>
      </c>
      <c r="C112" s="42">
        <v>44000</v>
      </c>
      <c r="D112" s="42">
        <v>5.8699999999999996E-4</v>
      </c>
      <c r="E112" s="67">
        <v>25.81</v>
      </c>
      <c r="F112" s="42" t="s">
        <v>202</v>
      </c>
      <c r="G112" s="42"/>
    </row>
    <row r="113" spans="1:7" ht="14" x14ac:dyDescent="0.3">
      <c r="A113" s="66">
        <v>36006</v>
      </c>
      <c r="B113" s="42" t="s">
        <v>213</v>
      </c>
      <c r="C113" s="42">
        <v>20000</v>
      </c>
      <c r="D113" s="42">
        <v>5.8699999999999996E-4</v>
      </c>
      <c r="E113" s="67">
        <v>11.73</v>
      </c>
      <c r="F113" s="42" t="s">
        <v>202</v>
      </c>
      <c r="G113" s="42"/>
    </row>
    <row r="114" spans="1:7" ht="14" x14ac:dyDescent="0.3">
      <c r="A114" s="66">
        <v>36008</v>
      </c>
      <c r="B114" s="42" t="s">
        <v>213</v>
      </c>
      <c r="C114" s="42">
        <v>50000</v>
      </c>
      <c r="D114" s="42">
        <v>5.8699999999999996E-4</v>
      </c>
      <c r="E114" s="67">
        <v>29.34</v>
      </c>
      <c r="F114" s="42" t="s">
        <v>202</v>
      </c>
      <c r="G114" s="42"/>
    </row>
    <row r="115" spans="1:7" ht="14" x14ac:dyDescent="0.3">
      <c r="A115" s="66">
        <v>36009</v>
      </c>
      <c r="B115" s="42" t="s">
        <v>213</v>
      </c>
      <c r="C115" s="42">
        <v>5500</v>
      </c>
      <c r="D115" s="42">
        <v>5.8699999999999996E-4</v>
      </c>
      <c r="E115" s="67">
        <v>3.23</v>
      </c>
      <c r="F115" s="42" t="s">
        <v>202</v>
      </c>
      <c r="G115" s="42"/>
    </row>
    <row r="116" spans="1:7" ht="14" x14ac:dyDescent="0.3">
      <c r="A116" s="66">
        <v>36010</v>
      </c>
      <c r="B116" s="42" t="s">
        <v>213</v>
      </c>
      <c r="C116" s="42">
        <v>50000</v>
      </c>
      <c r="D116" s="42">
        <v>5.8699999999999996E-4</v>
      </c>
      <c r="E116" s="67">
        <v>29.34</v>
      </c>
      <c r="F116" s="42" t="s">
        <v>202</v>
      </c>
      <c r="G116" s="42"/>
    </row>
    <row r="117" spans="1:7" ht="14" x14ac:dyDescent="0.3">
      <c r="A117" s="66">
        <v>36011</v>
      </c>
      <c r="B117" s="42" t="s">
        <v>213</v>
      </c>
      <c r="C117" s="42">
        <v>15000</v>
      </c>
      <c r="D117" s="42">
        <v>5.8699999999999996E-4</v>
      </c>
      <c r="E117" s="67">
        <v>8.8000000000000007</v>
      </c>
      <c r="F117" s="42" t="s">
        <v>202</v>
      </c>
      <c r="G117" s="42"/>
    </row>
    <row r="118" spans="1:7" ht="14" x14ac:dyDescent="0.3">
      <c r="A118" s="66">
        <v>36000</v>
      </c>
      <c r="B118" s="42" t="s">
        <v>213</v>
      </c>
      <c r="C118" s="42">
        <v>1500</v>
      </c>
      <c r="D118" s="42">
        <v>5.8699999999999996E-4</v>
      </c>
      <c r="E118" s="67">
        <v>0.88</v>
      </c>
      <c r="F118" s="42" t="s">
        <v>220</v>
      </c>
      <c r="G118" s="42"/>
    </row>
    <row r="119" spans="1:7" ht="14" x14ac:dyDescent="0.3">
      <c r="A119" s="66">
        <v>36002</v>
      </c>
      <c r="B119" s="42" t="s">
        <v>213</v>
      </c>
      <c r="C119" s="42">
        <v>28000</v>
      </c>
      <c r="D119" s="42">
        <v>5.8699999999999996E-4</v>
      </c>
      <c r="E119" s="67">
        <v>16.43</v>
      </c>
      <c r="F119" s="42" t="s">
        <v>220</v>
      </c>
      <c r="G119" s="42"/>
    </row>
    <row r="120" spans="1:7" ht="14" x14ac:dyDescent="0.3">
      <c r="A120" s="66">
        <v>36008</v>
      </c>
      <c r="B120" s="42" t="s">
        <v>213</v>
      </c>
      <c r="C120" s="42">
        <v>12000</v>
      </c>
      <c r="D120" s="42">
        <v>5.8699999999999996E-4</v>
      </c>
      <c r="E120" s="67">
        <v>7.04</v>
      </c>
      <c r="F120" s="42" t="s">
        <v>220</v>
      </c>
      <c r="G120" s="42"/>
    </row>
    <row r="121" spans="1:7" ht="14" x14ac:dyDescent="0.3">
      <c r="A121" s="66">
        <v>36001</v>
      </c>
      <c r="B121" s="42" t="s">
        <v>213</v>
      </c>
      <c r="C121" s="42">
        <v>40000</v>
      </c>
      <c r="D121" s="42">
        <v>5.8699999999999996E-4</v>
      </c>
      <c r="E121" s="67">
        <v>23.47</v>
      </c>
      <c r="F121" s="42" t="s">
        <v>204</v>
      </c>
      <c r="G121" s="42"/>
    </row>
    <row r="122" spans="1:7" ht="14" x14ac:dyDescent="0.3">
      <c r="A122" s="66">
        <v>36005</v>
      </c>
      <c r="B122" s="42" t="s">
        <v>213</v>
      </c>
      <c r="C122" s="42">
        <v>8000</v>
      </c>
      <c r="D122" s="42">
        <v>5.8699999999999996E-4</v>
      </c>
      <c r="E122" s="67">
        <v>4.6900000000000004</v>
      </c>
      <c r="F122" s="42" t="s">
        <v>204</v>
      </c>
      <c r="G122" s="42"/>
    </row>
    <row r="123" spans="1:7" ht="14" x14ac:dyDescent="0.3">
      <c r="A123" s="66">
        <v>36005</v>
      </c>
      <c r="B123" s="42" t="s">
        <v>213</v>
      </c>
      <c r="C123" s="42">
        <v>23500</v>
      </c>
      <c r="D123" s="42">
        <v>5.8699999999999996E-4</v>
      </c>
      <c r="E123" s="67">
        <v>13.79</v>
      </c>
      <c r="F123" s="42" t="s">
        <v>204</v>
      </c>
      <c r="G123" s="42"/>
    </row>
    <row r="124" spans="1:7" ht="14" x14ac:dyDescent="0.3">
      <c r="A124" s="66">
        <v>36000</v>
      </c>
      <c r="B124" s="42" t="s">
        <v>213</v>
      </c>
      <c r="C124" s="42">
        <v>100000</v>
      </c>
      <c r="D124" s="42">
        <v>5.8699999999999996E-4</v>
      </c>
      <c r="E124" s="67">
        <v>58.67</v>
      </c>
      <c r="F124" s="42" t="s">
        <v>206</v>
      </c>
      <c r="G124" s="42"/>
    </row>
    <row r="125" spans="1:7" ht="14" x14ac:dyDescent="0.3">
      <c r="A125" s="66">
        <v>36001</v>
      </c>
      <c r="B125" s="42" t="s">
        <v>213</v>
      </c>
      <c r="C125" s="42">
        <v>100000</v>
      </c>
      <c r="D125" s="42">
        <v>5.8699999999999996E-4</v>
      </c>
      <c r="E125" s="67">
        <v>58.67</v>
      </c>
      <c r="F125" s="42" t="s">
        <v>206</v>
      </c>
      <c r="G125" s="42"/>
    </row>
    <row r="126" spans="1:7" ht="14" x14ac:dyDescent="0.3">
      <c r="A126" s="66">
        <v>36002</v>
      </c>
      <c r="B126" s="42" t="s">
        <v>213</v>
      </c>
      <c r="C126" s="42">
        <v>80000</v>
      </c>
      <c r="D126" s="42">
        <v>5.8699999999999996E-4</v>
      </c>
      <c r="E126" s="67">
        <v>46.94</v>
      </c>
      <c r="F126" s="42" t="s">
        <v>206</v>
      </c>
      <c r="G126" s="42"/>
    </row>
    <row r="127" spans="1:7" ht="14" x14ac:dyDescent="0.3">
      <c r="A127" s="66">
        <v>36003</v>
      </c>
      <c r="B127" s="42" t="s">
        <v>213</v>
      </c>
      <c r="C127" s="42">
        <v>80000</v>
      </c>
      <c r="D127" s="42">
        <v>5.8699999999999996E-4</v>
      </c>
      <c r="E127" s="67">
        <v>46.94</v>
      </c>
      <c r="F127" s="42" t="s">
        <v>206</v>
      </c>
      <c r="G127" s="42"/>
    </row>
    <row r="128" spans="1:7" ht="14" x14ac:dyDescent="0.3">
      <c r="A128" s="66">
        <v>36004</v>
      </c>
      <c r="B128" s="42" t="s">
        <v>213</v>
      </c>
      <c r="C128" s="42">
        <v>80000</v>
      </c>
      <c r="D128" s="42">
        <v>5.8699999999999996E-4</v>
      </c>
      <c r="E128" s="67">
        <v>46.94</v>
      </c>
      <c r="F128" s="42" t="s">
        <v>206</v>
      </c>
      <c r="G128" s="42"/>
    </row>
    <row r="129" spans="1:7" ht="14" x14ac:dyDescent="0.3">
      <c r="A129" s="66">
        <v>36005</v>
      </c>
      <c r="B129" s="42" t="s">
        <v>213</v>
      </c>
      <c r="C129" s="42">
        <v>80000</v>
      </c>
      <c r="D129" s="42">
        <v>5.8699999999999996E-4</v>
      </c>
      <c r="E129" s="67">
        <v>46.94</v>
      </c>
      <c r="F129" s="42" t="s">
        <v>206</v>
      </c>
      <c r="G129" s="42"/>
    </row>
    <row r="130" spans="1:7" ht="14" x14ac:dyDescent="0.3">
      <c r="A130" s="66">
        <v>36006</v>
      </c>
      <c r="B130" s="42" t="s">
        <v>213</v>
      </c>
      <c r="C130" s="42">
        <v>70000</v>
      </c>
      <c r="D130" s="42">
        <v>5.8699999999999996E-4</v>
      </c>
      <c r="E130" s="67">
        <v>41.07</v>
      </c>
      <c r="F130" s="42" t="s">
        <v>206</v>
      </c>
      <c r="G130" s="42"/>
    </row>
    <row r="131" spans="1:7" ht="14" x14ac:dyDescent="0.3">
      <c r="A131" s="66">
        <v>36007</v>
      </c>
      <c r="B131" s="42" t="s">
        <v>213</v>
      </c>
      <c r="C131" s="42">
        <v>70000</v>
      </c>
      <c r="D131" s="42">
        <v>5.8699999999999996E-4</v>
      </c>
      <c r="E131" s="67">
        <v>41.07</v>
      </c>
      <c r="F131" s="42" t="s">
        <v>206</v>
      </c>
      <c r="G131" s="42"/>
    </row>
    <row r="132" spans="1:7" ht="14" x14ac:dyDescent="0.3">
      <c r="A132" s="66">
        <v>36008</v>
      </c>
      <c r="B132" s="42" t="s">
        <v>213</v>
      </c>
      <c r="C132" s="42">
        <v>70000</v>
      </c>
      <c r="D132" s="42">
        <v>5.8699999999999996E-4</v>
      </c>
      <c r="E132" s="67">
        <v>41.07</v>
      </c>
      <c r="F132" s="42" t="s">
        <v>206</v>
      </c>
      <c r="G132" s="42"/>
    </row>
    <row r="133" spans="1:7" ht="14" x14ac:dyDescent="0.3">
      <c r="A133" s="66">
        <v>36009</v>
      </c>
      <c r="B133" s="42" t="s">
        <v>213</v>
      </c>
      <c r="C133" s="42">
        <v>70000</v>
      </c>
      <c r="D133" s="42">
        <v>5.8699999999999996E-4</v>
      </c>
      <c r="E133" s="67">
        <v>41.07</v>
      </c>
      <c r="F133" s="42" t="s">
        <v>206</v>
      </c>
      <c r="G133" s="42"/>
    </row>
    <row r="134" spans="1:7" ht="14" x14ac:dyDescent="0.3">
      <c r="A134" s="66">
        <v>36010</v>
      </c>
      <c r="B134" s="42" t="s">
        <v>213</v>
      </c>
      <c r="C134" s="42">
        <v>70000</v>
      </c>
      <c r="D134" s="42">
        <v>5.8699999999999996E-4</v>
      </c>
      <c r="E134" s="67">
        <v>41.07</v>
      </c>
      <c r="F134" s="42" t="s">
        <v>206</v>
      </c>
      <c r="G134" s="42"/>
    </row>
    <row r="135" spans="1:7" ht="14" x14ac:dyDescent="0.3">
      <c r="A135" s="66">
        <v>36004</v>
      </c>
      <c r="B135" s="42" t="s">
        <v>213</v>
      </c>
      <c r="C135" s="42">
        <v>58000</v>
      </c>
      <c r="D135" s="42">
        <v>5.8699999999999996E-4</v>
      </c>
      <c r="E135" s="67">
        <v>34.03</v>
      </c>
      <c r="F135" s="42" t="s">
        <v>221</v>
      </c>
      <c r="G135" s="42"/>
    </row>
    <row r="136" spans="1:7" ht="14" x14ac:dyDescent="0.3">
      <c r="A136" s="66">
        <v>36005</v>
      </c>
      <c r="B136" s="42" t="s">
        <v>213</v>
      </c>
      <c r="C136" s="42">
        <v>14000</v>
      </c>
      <c r="D136" s="42">
        <v>5.8699999999999996E-4</v>
      </c>
      <c r="E136" s="67">
        <v>8.2100000000000009</v>
      </c>
      <c r="F136" s="42" t="s">
        <v>221</v>
      </c>
      <c r="G136" s="42"/>
    </row>
    <row r="137" spans="1:7" ht="14" x14ac:dyDescent="0.3">
      <c r="A137" s="66">
        <v>36007</v>
      </c>
      <c r="B137" s="42" t="s">
        <v>213</v>
      </c>
      <c r="C137" s="42">
        <v>57000</v>
      </c>
      <c r="D137" s="42">
        <v>5.8699999999999996E-4</v>
      </c>
      <c r="E137" s="67">
        <v>33.44</v>
      </c>
      <c r="F137" s="42" t="s">
        <v>221</v>
      </c>
      <c r="G137" s="42"/>
    </row>
    <row r="138" spans="1:7" ht="14" x14ac:dyDescent="0.3">
      <c r="A138" s="66">
        <v>36000</v>
      </c>
      <c r="B138" s="42" t="s">
        <v>213</v>
      </c>
      <c r="C138" s="42">
        <v>6000</v>
      </c>
      <c r="D138" s="42">
        <v>5.8699999999999996E-4</v>
      </c>
      <c r="E138" s="67">
        <v>3.52</v>
      </c>
      <c r="F138" s="42" t="s">
        <v>214</v>
      </c>
      <c r="G138" s="42"/>
    </row>
    <row r="139" spans="1:7" ht="14" x14ac:dyDescent="0.3">
      <c r="A139" s="66">
        <v>36001</v>
      </c>
      <c r="B139" s="42" t="s">
        <v>213</v>
      </c>
      <c r="C139" s="42">
        <v>4000</v>
      </c>
      <c r="D139" s="42">
        <v>5.8699999999999996E-4</v>
      </c>
      <c r="E139" s="67">
        <v>2.35</v>
      </c>
      <c r="F139" s="42" t="s">
        <v>214</v>
      </c>
      <c r="G139" s="42"/>
    </row>
    <row r="140" spans="1:7" ht="14" x14ac:dyDescent="0.3">
      <c r="A140" s="66">
        <v>36002</v>
      </c>
      <c r="B140" s="42" t="s">
        <v>213</v>
      </c>
      <c r="C140" s="42">
        <v>15000</v>
      </c>
      <c r="D140" s="42">
        <v>5.8699999999999996E-4</v>
      </c>
      <c r="E140" s="67">
        <v>8.8000000000000007</v>
      </c>
      <c r="F140" s="42" t="s">
        <v>214</v>
      </c>
      <c r="G140" s="42"/>
    </row>
    <row r="141" spans="1:7" ht="14" x14ac:dyDescent="0.3">
      <c r="A141" s="66">
        <v>36004</v>
      </c>
      <c r="B141" s="42" t="s">
        <v>213</v>
      </c>
      <c r="C141" s="42">
        <v>12000</v>
      </c>
      <c r="D141" s="42">
        <v>5.8699999999999996E-4</v>
      </c>
      <c r="E141" s="67">
        <v>7.04</v>
      </c>
      <c r="F141" s="42" t="s">
        <v>214</v>
      </c>
      <c r="G141" s="42"/>
    </row>
    <row r="142" spans="1:7" ht="14" x14ac:dyDescent="0.3">
      <c r="A142" s="66">
        <v>36005</v>
      </c>
      <c r="B142" s="42" t="s">
        <v>213</v>
      </c>
      <c r="C142" s="42">
        <v>11000</v>
      </c>
      <c r="D142" s="42">
        <v>5.8699999999999996E-4</v>
      </c>
      <c r="E142" s="67">
        <v>6.45</v>
      </c>
      <c r="F142" s="42" t="s">
        <v>214</v>
      </c>
      <c r="G142" s="42"/>
    </row>
    <row r="143" spans="1:7" ht="14" x14ac:dyDescent="0.3">
      <c r="A143" s="66">
        <v>36007</v>
      </c>
      <c r="B143" s="42" t="s">
        <v>213</v>
      </c>
      <c r="C143" s="42">
        <v>15000</v>
      </c>
      <c r="D143" s="42">
        <v>5.8699999999999996E-4</v>
      </c>
      <c r="E143" s="67">
        <v>8.8000000000000007</v>
      </c>
      <c r="F143" s="42" t="s">
        <v>214</v>
      </c>
      <c r="G143" s="42"/>
    </row>
    <row r="144" spans="1:7" ht="14" x14ac:dyDescent="0.3">
      <c r="A144" s="66">
        <v>36008</v>
      </c>
      <c r="B144" s="42" t="s">
        <v>213</v>
      </c>
      <c r="C144" s="42">
        <v>5500</v>
      </c>
      <c r="D144" s="42">
        <v>5.8699999999999996E-4</v>
      </c>
      <c r="E144" s="67">
        <v>3.23</v>
      </c>
      <c r="F144" s="42" t="s">
        <v>214</v>
      </c>
      <c r="G144" s="42"/>
    </row>
    <row r="145" spans="1:7" ht="14" x14ac:dyDescent="0.3">
      <c r="A145" s="66">
        <v>36009</v>
      </c>
      <c r="B145" s="42" t="s">
        <v>213</v>
      </c>
      <c r="C145" s="42">
        <v>12000</v>
      </c>
      <c r="D145" s="42">
        <v>5.8699999999999996E-4</v>
      </c>
      <c r="E145" s="67">
        <v>7.04</v>
      </c>
      <c r="F145" s="42" t="s">
        <v>214</v>
      </c>
      <c r="G145" s="42"/>
    </row>
    <row r="146" spans="1:7" ht="14" x14ac:dyDescent="0.3">
      <c r="A146" s="66">
        <v>36010</v>
      </c>
      <c r="B146" s="42" t="s">
        <v>213</v>
      </c>
      <c r="C146" s="42">
        <v>15000</v>
      </c>
      <c r="D146" s="42">
        <v>5.8699999999999996E-4</v>
      </c>
      <c r="E146" s="67">
        <v>8.8000000000000007</v>
      </c>
      <c r="F146" s="42" t="s">
        <v>214</v>
      </c>
      <c r="G146" s="42"/>
    </row>
    <row r="147" spans="1:7" ht="14" x14ac:dyDescent="0.3">
      <c r="A147" s="66">
        <v>36000</v>
      </c>
      <c r="B147" s="42" t="s">
        <v>213</v>
      </c>
      <c r="C147" s="42">
        <v>7000</v>
      </c>
      <c r="D147" s="42">
        <v>5.8699999999999996E-4</v>
      </c>
      <c r="E147" s="67">
        <v>4.1100000000000003</v>
      </c>
      <c r="F147" s="42" t="s">
        <v>217</v>
      </c>
      <c r="G147" s="42"/>
    </row>
    <row r="148" spans="1:7" ht="14" x14ac:dyDescent="0.3">
      <c r="A148" s="66">
        <v>36000</v>
      </c>
      <c r="B148" s="42" t="s">
        <v>213</v>
      </c>
      <c r="C148" s="42">
        <v>8000</v>
      </c>
      <c r="D148" s="42">
        <v>5.8699999999999996E-4</v>
      </c>
      <c r="E148" s="67">
        <v>4.6900000000000004</v>
      </c>
      <c r="F148" s="42" t="s">
        <v>217</v>
      </c>
      <c r="G148" s="42"/>
    </row>
    <row r="149" spans="1:7" ht="14" x14ac:dyDescent="0.3">
      <c r="A149" s="66">
        <v>36001</v>
      </c>
      <c r="B149" s="42" t="s">
        <v>213</v>
      </c>
      <c r="C149" s="42">
        <v>20000</v>
      </c>
      <c r="D149" s="42">
        <v>5.8699999999999996E-4</v>
      </c>
      <c r="E149" s="67">
        <v>11.73</v>
      </c>
      <c r="F149" s="42" t="s">
        <v>217</v>
      </c>
      <c r="G149" s="42"/>
    </row>
    <row r="150" spans="1:7" ht="14" x14ac:dyDescent="0.3">
      <c r="A150" s="66">
        <v>36004</v>
      </c>
      <c r="B150" s="42" t="s">
        <v>213</v>
      </c>
      <c r="C150" s="42">
        <v>1000</v>
      </c>
      <c r="D150" s="42">
        <v>5.8699999999999996E-4</v>
      </c>
      <c r="E150" s="67">
        <v>0.59</v>
      </c>
      <c r="F150" s="42" t="s">
        <v>217</v>
      </c>
      <c r="G150" s="42"/>
    </row>
    <row r="151" spans="1:7" ht="14" x14ac:dyDescent="0.3">
      <c r="A151" s="66">
        <v>36005</v>
      </c>
      <c r="B151" s="42" t="s">
        <v>213</v>
      </c>
      <c r="C151" s="42">
        <v>5000</v>
      </c>
      <c r="D151" s="42">
        <v>5.8699999999999996E-4</v>
      </c>
      <c r="E151" s="67">
        <v>2.93</v>
      </c>
      <c r="F151" s="42" t="s">
        <v>217</v>
      </c>
      <c r="G151" s="42"/>
    </row>
    <row r="152" spans="1:7" ht="14" x14ac:dyDescent="0.3">
      <c r="A152" s="66">
        <v>36005</v>
      </c>
      <c r="B152" s="42" t="s">
        <v>213</v>
      </c>
      <c r="C152" s="42">
        <v>19000</v>
      </c>
      <c r="D152" s="42">
        <v>5.8699999999999996E-4</v>
      </c>
      <c r="E152" s="67">
        <v>11.15</v>
      </c>
      <c r="F152" s="42" t="s">
        <v>217</v>
      </c>
      <c r="G152" s="42"/>
    </row>
    <row r="153" spans="1:7" ht="14" x14ac:dyDescent="0.3">
      <c r="A153" s="66">
        <v>36008</v>
      </c>
      <c r="B153" s="42" t="s">
        <v>213</v>
      </c>
      <c r="C153" s="42">
        <v>2500</v>
      </c>
      <c r="D153" s="42">
        <v>5.8699999999999996E-4</v>
      </c>
      <c r="E153" s="67">
        <v>1.47</v>
      </c>
      <c r="F153" s="42" t="s">
        <v>217</v>
      </c>
      <c r="G153" s="42"/>
    </row>
    <row r="154" spans="1:7" ht="14" x14ac:dyDescent="0.3">
      <c r="A154" s="66">
        <v>36009</v>
      </c>
      <c r="B154" s="42" t="s">
        <v>213</v>
      </c>
      <c r="C154" s="42">
        <v>13000</v>
      </c>
      <c r="D154" s="42">
        <v>5.8699999999999996E-4</v>
      </c>
      <c r="E154" s="67">
        <v>7.63</v>
      </c>
      <c r="F154" s="42" t="s">
        <v>217</v>
      </c>
      <c r="G154" s="42"/>
    </row>
    <row r="155" spans="1:7" ht="14" x14ac:dyDescent="0.3">
      <c r="A155" s="66">
        <v>36010</v>
      </c>
      <c r="B155" s="42" t="s">
        <v>213</v>
      </c>
      <c r="C155" s="42">
        <v>5000</v>
      </c>
      <c r="D155" s="42">
        <v>5.8699999999999996E-4</v>
      </c>
      <c r="E155" s="67">
        <v>2.93</v>
      </c>
      <c r="F155" s="42" t="s">
        <v>217</v>
      </c>
      <c r="G155" s="42"/>
    </row>
    <row r="156" spans="1:7" ht="14" x14ac:dyDescent="0.3">
      <c r="A156" s="66">
        <v>36001</v>
      </c>
      <c r="B156" s="42" t="s">
        <v>213</v>
      </c>
      <c r="C156" s="42">
        <v>4500</v>
      </c>
      <c r="D156" s="42">
        <v>5.8699999999999996E-4</v>
      </c>
      <c r="E156" s="67">
        <v>2.64</v>
      </c>
      <c r="F156" s="42" t="s">
        <v>223</v>
      </c>
      <c r="G156" s="42"/>
    </row>
    <row r="157" spans="1:7" ht="14" x14ac:dyDescent="0.3">
      <c r="A157" s="66">
        <v>36000</v>
      </c>
      <c r="B157" s="42" t="s">
        <v>213</v>
      </c>
      <c r="C157" s="42">
        <v>15500</v>
      </c>
      <c r="D157" s="42">
        <v>5.8699999999999996E-4</v>
      </c>
      <c r="E157" s="67">
        <v>9.09</v>
      </c>
      <c r="F157" s="42" t="s">
        <v>224</v>
      </c>
      <c r="G157" s="42"/>
    </row>
    <row r="158" spans="1:7" ht="14" x14ac:dyDescent="0.3">
      <c r="A158" s="66">
        <v>36001</v>
      </c>
      <c r="B158" s="42" t="s">
        <v>213</v>
      </c>
      <c r="C158" s="42">
        <v>16000</v>
      </c>
      <c r="D158" s="42">
        <v>5.8699999999999996E-4</v>
      </c>
      <c r="E158" s="67">
        <v>9.39</v>
      </c>
      <c r="F158" s="42" t="s">
        <v>224</v>
      </c>
      <c r="G158" s="42"/>
    </row>
    <row r="159" spans="1:7" ht="14" x14ac:dyDescent="0.3">
      <c r="A159" s="66">
        <v>36002</v>
      </c>
      <c r="B159" s="42" t="s">
        <v>213</v>
      </c>
      <c r="C159" s="42">
        <v>2000</v>
      </c>
      <c r="D159" s="42">
        <v>5.8699999999999996E-4</v>
      </c>
      <c r="E159" s="67">
        <v>1.17</v>
      </c>
      <c r="F159" s="42" t="s">
        <v>224</v>
      </c>
      <c r="G159" s="42"/>
    </row>
    <row r="160" spans="1:7" ht="14" x14ac:dyDescent="0.3">
      <c r="A160" s="66">
        <v>36003</v>
      </c>
      <c r="B160" s="42" t="s">
        <v>213</v>
      </c>
      <c r="C160" s="42">
        <v>5000</v>
      </c>
      <c r="D160" s="42">
        <v>5.8699999999999996E-4</v>
      </c>
      <c r="E160" s="67">
        <v>2.93</v>
      </c>
      <c r="F160" s="42" t="s">
        <v>224</v>
      </c>
      <c r="G160" s="42"/>
    </row>
    <row r="161" spans="1:7" ht="14" x14ac:dyDescent="0.3">
      <c r="A161" s="66">
        <v>36004</v>
      </c>
      <c r="B161" s="42" t="s">
        <v>213</v>
      </c>
      <c r="C161" s="42">
        <v>11500</v>
      </c>
      <c r="D161" s="42">
        <v>5.8699999999999996E-4</v>
      </c>
      <c r="E161" s="67">
        <v>6.75</v>
      </c>
      <c r="F161" s="42" t="s">
        <v>224</v>
      </c>
      <c r="G161" s="42"/>
    </row>
    <row r="162" spans="1:7" ht="14" x14ac:dyDescent="0.3">
      <c r="A162" s="66">
        <v>36005</v>
      </c>
      <c r="B162" s="42" t="s">
        <v>213</v>
      </c>
      <c r="C162" s="42">
        <v>3700</v>
      </c>
      <c r="D162" s="42">
        <v>5.8699999999999996E-4</v>
      </c>
      <c r="E162" s="67">
        <v>2.17</v>
      </c>
      <c r="F162" s="42" t="s">
        <v>224</v>
      </c>
      <c r="G162" s="42"/>
    </row>
    <row r="163" spans="1:7" ht="14" x14ac:dyDescent="0.3">
      <c r="A163" s="66">
        <v>36006</v>
      </c>
      <c r="B163" s="42" t="s">
        <v>213</v>
      </c>
      <c r="C163" s="42">
        <v>9500</v>
      </c>
      <c r="D163" s="42">
        <v>5.8699999999999996E-4</v>
      </c>
      <c r="E163" s="67">
        <v>5.57</v>
      </c>
      <c r="F163" s="42" t="s">
        <v>224</v>
      </c>
      <c r="G163" s="42"/>
    </row>
    <row r="164" spans="1:7" ht="14" x14ac:dyDescent="0.3">
      <c r="A164" s="66">
        <v>36007</v>
      </c>
      <c r="B164" s="42" t="s">
        <v>213</v>
      </c>
      <c r="C164" s="42">
        <v>15000</v>
      </c>
      <c r="D164" s="42">
        <v>5.8699999999999996E-4</v>
      </c>
      <c r="E164" s="67">
        <v>8.8000000000000007</v>
      </c>
      <c r="F164" s="42" t="s">
        <v>224</v>
      </c>
      <c r="G164" s="42"/>
    </row>
    <row r="165" spans="1:7" ht="14" x14ac:dyDescent="0.3">
      <c r="A165" s="66">
        <v>36009</v>
      </c>
      <c r="B165" s="42" t="s">
        <v>213</v>
      </c>
      <c r="C165" s="42">
        <v>6000</v>
      </c>
      <c r="D165" s="42">
        <v>5.8699999999999996E-4</v>
      </c>
      <c r="E165" s="67">
        <v>3.52</v>
      </c>
      <c r="F165" s="42" t="s">
        <v>224</v>
      </c>
      <c r="G165" s="42"/>
    </row>
    <row r="166" spans="1:7" ht="14" x14ac:dyDescent="0.3">
      <c r="A166" s="66">
        <v>36010</v>
      </c>
      <c r="B166" s="42" t="s">
        <v>213</v>
      </c>
      <c r="C166" s="42">
        <v>6000</v>
      </c>
      <c r="D166" s="42">
        <v>5.8699999999999996E-4</v>
      </c>
      <c r="E166" s="67">
        <v>3.52</v>
      </c>
      <c r="F166" s="42" t="s">
        <v>224</v>
      </c>
      <c r="G166" s="42"/>
    </row>
    <row r="167" spans="1:7" ht="14" x14ac:dyDescent="0.3">
      <c r="A167" s="66">
        <v>36002</v>
      </c>
      <c r="B167" s="42" t="s">
        <v>213</v>
      </c>
      <c r="C167" s="42">
        <v>2600</v>
      </c>
      <c r="D167" s="42">
        <v>5.8699999999999996E-4</v>
      </c>
      <c r="E167" s="67">
        <v>1.53</v>
      </c>
      <c r="F167" s="42" t="s">
        <v>225</v>
      </c>
      <c r="G167" s="42"/>
    </row>
    <row r="168" spans="1:7" ht="14" x14ac:dyDescent="0.3">
      <c r="A168" s="66">
        <v>36005</v>
      </c>
      <c r="B168" s="42" t="s">
        <v>213</v>
      </c>
      <c r="C168" s="42">
        <v>2600</v>
      </c>
      <c r="D168" s="42">
        <v>5.8699999999999996E-4</v>
      </c>
      <c r="E168" s="67">
        <v>1.53</v>
      </c>
      <c r="F168" s="42" t="s">
        <v>225</v>
      </c>
      <c r="G168" s="42"/>
    </row>
    <row r="169" spans="1:7" ht="14" x14ac:dyDescent="0.3">
      <c r="A169" s="66">
        <v>36006</v>
      </c>
      <c r="B169" s="42" t="s">
        <v>213</v>
      </c>
      <c r="C169" s="42">
        <v>20000</v>
      </c>
      <c r="D169" s="42">
        <v>5.8699999999999996E-4</v>
      </c>
      <c r="E169" s="67">
        <v>11.73</v>
      </c>
      <c r="F169" s="42" t="s">
        <v>225</v>
      </c>
      <c r="G169" s="42"/>
    </row>
    <row r="170" spans="1:7" ht="14" x14ac:dyDescent="0.3">
      <c r="A170" s="66">
        <v>36000</v>
      </c>
      <c r="B170" s="42" t="s">
        <v>213</v>
      </c>
      <c r="C170" s="42">
        <v>12000</v>
      </c>
      <c r="D170" s="42">
        <v>5.8699999999999996E-4</v>
      </c>
      <c r="E170" s="67">
        <v>7.04</v>
      </c>
      <c r="F170" s="42" t="s">
        <v>218</v>
      </c>
      <c r="G170" s="42"/>
    </row>
    <row r="171" spans="1:7" ht="14" x14ac:dyDescent="0.3">
      <c r="A171" s="66">
        <v>36000</v>
      </c>
      <c r="B171" s="42" t="s">
        <v>213</v>
      </c>
      <c r="C171" s="42">
        <v>5000</v>
      </c>
      <c r="D171" s="42">
        <v>5.8699999999999996E-4</v>
      </c>
      <c r="E171" s="67">
        <v>2.93</v>
      </c>
      <c r="F171" s="42" t="s">
        <v>226</v>
      </c>
      <c r="G171" s="42"/>
    </row>
    <row r="172" spans="1:7" ht="14" x14ac:dyDescent="0.3">
      <c r="A172" s="66">
        <v>36014</v>
      </c>
      <c r="B172" s="42" t="s">
        <v>215</v>
      </c>
      <c r="C172" s="42">
        <v>350</v>
      </c>
      <c r="D172" s="42">
        <v>0.01</v>
      </c>
      <c r="E172" s="67">
        <v>3.5</v>
      </c>
      <c r="F172" s="42" t="s">
        <v>199</v>
      </c>
      <c r="G172" s="42"/>
    </row>
    <row r="173" spans="1:7" ht="14" x14ac:dyDescent="0.3">
      <c r="A173" s="66">
        <v>36015</v>
      </c>
      <c r="B173" s="42" t="s">
        <v>215</v>
      </c>
      <c r="C173" s="42">
        <v>500</v>
      </c>
      <c r="D173" s="42">
        <v>0.01</v>
      </c>
      <c r="E173" s="67">
        <v>5</v>
      </c>
      <c r="F173" s="42" t="s">
        <v>199</v>
      </c>
      <c r="G173" s="42"/>
    </row>
    <row r="174" spans="1:7" ht="14" x14ac:dyDescent="0.3">
      <c r="A174" s="66">
        <v>36012</v>
      </c>
      <c r="B174" s="42" t="s">
        <v>215</v>
      </c>
      <c r="C174" s="42">
        <v>5000</v>
      </c>
      <c r="D174" s="42">
        <v>0.01</v>
      </c>
      <c r="E174" s="67">
        <v>50</v>
      </c>
      <c r="F174" s="42" t="s">
        <v>202</v>
      </c>
      <c r="G174" s="42"/>
    </row>
    <row r="175" spans="1:7" ht="14" x14ac:dyDescent="0.3">
      <c r="A175" s="66">
        <v>36014</v>
      </c>
      <c r="B175" s="42" t="s">
        <v>215</v>
      </c>
      <c r="C175" s="42">
        <v>3000</v>
      </c>
      <c r="D175" s="42">
        <v>0.01</v>
      </c>
      <c r="E175" s="67">
        <v>30</v>
      </c>
      <c r="F175" s="42" t="s">
        <v>202</v>
      </c>
      <c r="G175" s="42"/>
    </row>
    <row r="176" spans="1:7" ht="14" x14ac:dyDescent="0.3">
      <c r="A176" s="66">
        <v>36013</v>
      </c>
      <c r="B176" s="42" t="s">
        <v>215</v>
      </c>
      <c r="C176" s="42">
        <v>3500</v>
      </c>
      <c r="D176" s="42">
        <v>0.01</v>
      </c>
      <c r="E176" s="67">
        <v>35</v>
      </c>
      <c r="F176" s="42" t="s">
        <v>220</v>
      </c>
      <c r="G176" s="42"/>
    </row>
    <row r="177" spans="1:7" ht="14" x14ac:dyDescent="0.3">
      <c r="A177" s="66">
        <v>36012</v>
      </c>
      <c r="B177" s="42" t="s">
        <v>215</v>
      </c>
      <c r="C177" s="42">
        <v>4500</v>
      </c>
      <c r="D177" s="42">
        <v>0.01</v>
      </c>
      <c r="E177" s="67">
        <v>45</v>
      </c>
      <c r="F177" s="42" t="s">
        <v>206</v>
      </c>
      <c r="G177" s="42"/>
    </row>
    <row r="178" spans="1:7" ht="14" x14ac:dyDescent="0.3">
      <c r="A178" s="66">
        <v>36013</v>
      </c>
      <c r="B178" s="42" t="s">
        <v>215</v>
      </c>
      <c r="C178" s="42">
        <v>4500</v>
      </c>
      <c r="D178" s="42">
        <v>0.01</v>
      </c>
      <c r="E178" s="67">
        <v>45</v>
      </c>
      <c r="F178" s="42" t="s">
        <v>206</v>
      </c>
      <c r="G178" s="42"/>
    </row>
    <row r="179" spans="1:7" ht="14" x14ac:dyDescent="0.3">
      <c r="A179" s="66">
        <v>36014</v>
      </c>
      <c r="B179" s="42" t="s">
        <v>215</v>
      </c>
      <c r="C179" s="42">
        <v>5500</v>
      </c>
      <c r="D179" s="42">
        <v>0.01</v>
      </c>
      <c r="E179" s="67">
        <v>55</v>
      </c>
      <c r="F179" s="42" t="s">
        <v>206</v>
      </c>
      <c r="G179" s="42"/>
    </row>
    <row r="180" spans="1:7" ht="14" x14ac:dyDescent="0.3">
      <c r="A180" s="66">
        <v>36015</v>
      </c>
      <c r="B180" s="42" t="s">
        <v>215</v>
      </c>
      <c r="C180" s="42">
        <v>4500</v>
      </c>
      <c r="D180" s="42">
        <v>0.01</v>
      </c>
      <c r="E180" s="67">
        <v>45</v>
      </c>
      <c r="F180" s="42" t="s">
        <v>206</v>
      </c>
      <c r="G180" s="42"/>
    </row>
    <row r="181" spans="1:7" ht="14" x14ac:dyDescent="0.3">
      <c r="A181" s="66">
        <v>36013</v>
      </c>
      <c r="B181" s="42" t="s">
        <v>215</v>
      </c>
      <c r="C181" s="42">
        <v>2000</v>
      </c>
      <c r="D181" s="42">
        <v>0.01</v>
      </c>
      <c r="E181" s="67">
        <v>20</v>
      </c>
      <c r="F181" s="42" t="s">
        <v>214</v>
      </c>
      <c r="G181" s="42"/>
    </row>
    <row r="182" spans="1:7" ht="14" x14ac:dyDescent="0.3">
      <c r="A182" s="66">
        <v>36015</v>
      </c>
      <c r="B182" s="42" t="s">
        <v>215</v>
      </c>
      <c r="C182" s="42">
        <v>1200</v>
      </c>
      <c r="D182" s="42">
        <v>0.01</v>
      </c>
      <c r="E182" s="67">
        <v>12</v>
      </c>
      <c r="F182" s="42" t="s">
        <v>214</v>
      </c>
      <c r="G182" s="42"/>
    </row>
    <row r="183" spans="1:7" ht="14" x14ac:dyDescent="0.3">
      <c r="A183" s="66">
        <v>36013</v>
      </c>
      <c r="B183" s="42" t="s">
        <v>215</v>
      </c>
      <c r="C183" s="42">
        <v>2500</v>
      </c>
      <c r="D183" s="42">
        <v>0.01</v>
      </c>
      <c r="E183" s="67">
        <v>25</v>
      </c>
      <c r="F183" s="42" t="s">
        <v>217</v>
      </c>
      <c r="G183" s="42"/>
    </row>
    <row r="184" spans="1:7" ht="14" x14ac:dyDescent="0.3">
      <c r="A184" s="66">
        <v>36014</v>
      </c>
      <c r="B184" s="42" t="s">
        <v>215</v>
      </c>
      <c r="C184" s="42">
        <v>2000</v>
      </c>
      <c r="D184" s="42">
        <v>0.01</v>
      </c>
      <c r="E184" s="67">
        <v>20</v>
      </c>
      <c r="F184" s="42" t="s">
        <v>217</v>
      </c>
      <c r="G184" s="42"/>
    </row>
    <row r="185" spans="1:7" ht="14" x14ac:dyDescent="0.3">
      <c r="A185" s="66">
        <v>36015</v>
      </c>
      <c r="B185" s="42" t="s">
        <v>215</v>
      </c>
      <c r="C185" s="42">
        <v>1345</v>
      </c>
      <c r="D185" s="42">
        <v>0.01</v>
      </c>
      <c r="E185" s="67">
        <v>13.45</v>
      </c>
      <c r="F185" s="42" t="s">
        <v>217</v>
      </c>
      <c r="G185" s="42"/>
    </row>
    <row r="186" spans="1:7" ht="14" x14ac:dyDescent="0.3">
      <c r="A186" s="66">
        <v>36012</v>
      </c>
      <c r="B186" s="42" t="s">
        <v>215</v>
      </c>
      <c r="C186" s="42">
        <v>750</v>
      </c>
      <c r="D186" s="42">
        <v>0.01</v>
      </c>
      <c r="E186" s="67">
        <v>7.5</v>
      </c>
      <c r="F186" s="42" t="s">
        <v>224</v>
      </c>
      <c r="G186" s="42"/>
    </row>
    <row r="187" spans="1:7" ht="14" x14ac:dyDescent="0.3">
      <c r="A187" s="66">
        <v>36014</v>
      </c>
      <c r="B187" s="42" t="s">
        <v>215</v>
      </c>
      <c r="C187" s="42">
        <v>1750</v>
      </c>
      <c r="D187" s="42">
        <v>0.01</v>
      </c>
      <c r="E187" s="67">
        <v>17.5</v>
      </c>
      <c r="F187" s="42" t="s">
        <v>224</v>
      </c>
      <c r="G187" s="42"/>
    </row>
    <row r="188" spans="1:7" ht="14" x14ac:dyDescent="0.3">
      <c r="A188" s="66">
        <v>36012</v>
      </c>
      <c r="B188" s="42" t="s">
        <v>215</v>
      </c>
      <c r="C188" s="42">
        <v>800</v>
      </c>
      <c r="D188" s="42">
        <v>0.01</v>
      </c>
      <c r="E188" s="67">
        <v>8</v>
      </c>
      <c r="F188" s="42" t="s">
        <v>225</v>
      </c>
      <c r="G188" s="42"/>
    </row>
    <row r="189" spans="1:7" ht="14" x14ac:dyDescent="0.3">
      <c r="A189" s="66">
        <v>36014</v>
      </c>
      <c r="B189" s="42" t="s">
        <v>215</v>
      </c>
      <c r="C189" s="42">
        <v>1300</v>
      </c>
      <c r="D189" s="42">
        <v>0.01</v>
      </c>
      <c r="E189" s="67">
        <v>13</v>
      </c>
      <c r="F189" s="42" t="s">
        <v>225</v>
      </c>
      <c r="G189" s="42"/>
    </row>
    <row r="190" spans="1:7" ht="14" x14ac:dyDescent="0.3">
      <c r="A190" s="66">
        <v>36012</v>
      </c>
      <c r="B190" s="42" t="s">
        <v>215</v>
      </c>
      <c r="C190" s="42">
        <v>1000</v>
      </c>
      <c r="D190" s="42">
        <v>0.01</v>
      </c>
      <c r="E190" s="67">
        <v>10</v>
      </c>
      <c r="F190" s="42" t="s">
        <v>226</v>
      </c>
      <c r="G190" s="42"/>
    </row>
    <row r="191" spans="1:7" ht="14" x14ac:dyDescent="0.3">
      <c r="A191" s="66">
        <v>36021</v>
      </c>
      <c r="B191" s="42" t="s">
        <v>219</v>
      </c>
      <c r="C191" s="42">
        <v>55</v>
      </c>
      <c r="D191" s="42">
        <v>0.70640000000000003</v>
      </c>
      <c r="E191" s="67">
        <v>38.85</v>
      </c>
      <c r="F191" s="42" t="s">
        <v>202</v>
      </c>
      <c r="G191" s="42"/>
    </row>
    <row r="192" spans="1:7" ht="14" x14ac:dyDescent="0.3">
      <c r="A192" s="66">
        <v>36022</v>
      </c>
      <c r="B192" s="42" t="s">
        <v>219</v>
      </c>
      <c r="C192" s="42">
        <v>19</v>
      </c>
      <c r="D192" s="42">
        <v>0.70640000000000003</v>
      </c>
      <c r="E192" s="67">
        <v>13.42</v>
      </c>
      <c r="F192" s="42" t="s">
        <v>202</v>
      </c>
      <c r="G192" s="42"/>
    </row>
    <row r="193" spans="1:7" ht="14" x14ac:dyDescent="0.3">
      <c r="A193" s="66">
        <v>36024</v>
      </c>
      <c r="B193" s="42" t="s">
        <v>219</v>
      </c>
      <c r="C193" s="42">
        <v>55</v>
      </c>
      <c r="D193" s="42">
        <v>0.70640000000000003</v>
      </c>
      <c r="E193" s="67">
        <v>38.85</v>
      </c>
      <c r="F193" s="42" t="s">
        <v>202</v>
      </c>
      <c r="G193" s="42"/>
    </row>
    <row r="194" spans="1:7" ht="14" x14ac:dyDescent="0.3">
      <c r="A194" s="66">
        <v>36025</v>
      </c>
      <c r="B194" s="42" t="s">
        <v>219</v>
      </c>
      <c r="C194" s="42">
        <v>35</v>
      </c>
      <c r="D194" s="42">
        <v>0.70640000000000003</v>
      </c>
      <c r="E194" s="67">
        <v>24.72</v>
      </c>
      <c r="F194" s="42" t="s">
        <v>202</v>
      </c>
      <c r="G194" s="42"/>
    </row>
    <row r="195" spans="1:7" ht="14" x14ac:dyDescent="0.3">
      <c r="A195" s="66">
        <v>36021</v>
      </c>
      <c r="B195" s="42" t="s">
        <v>219</v>
      </c>
      <c r="C195" s="42">
        <v>130</v>
      </c>
      <c r="D195" s="42">
        <v>0.70640000000000003</v>
      </c>
      <c r="E195" s="67">
        <v>91.83</v>
      </c>
      <c r="F195" s="42" t="s">
        <v>206</v>
      </c>
      <c r="G195" s="42"/>
    </row>
    <row r="196" spans="1:7" ht="14" x14ac:dyDescent="0.3">
      <c r="A196" s="66">
        <v>36023</v>
      </c>
      <c r="B196" s="42" t="s">
        <v>219</v>
      </c>
      <c r="C196" s="42">
        <v>130</v>
      </c>
      <c r="D196" s="42">
        <v>0.70640000000000003</v>
      </c>
      <c r="E196" s="67">
        <v>91.83</v>
      </c>
      <c r="F196" s="42" t="s">
        <v>206</v>
      </c>
      <c r="G196" s="42"/>
    </row>
    <row r="197" spans="1:7" ht="14" x14ac:dyDescent="0.3">
      <c r="A197" s="66">
        <v>36024</v>
      </c>
      <c r="B197" s="42" t="s">
        <v>219</v>
      </c>
      <c r="C197" s="42">
        <v>130</v>
      </c>
      <c r="D197" s="42">
        <v>0.70640000000000003</v>
      </c>
      <c r="E197" s="67">
        <v>91.83</v>
      </c>
      <c r="F197" s="42" t="s">
        <v>206</v>
      </c>
      <c r="G197" s="42"/>
    </row>
    <row r="198" spans="1:7" ht="14" x14ac:dyDescent="0.3">
      <c r="A198" s="66">
        <v>36025</v>
      </c>
      <c r="B198" s="42" t="s">
        <v>219</v>
      </c>
      <c r="C198" s="42">
        <v>130</v>
      </c>
      <c r="D198" s="42">
        <v>0.70640000000000003</v>
      </c>
      <c r="E198" s="67">
        <v>91.83</v>
      </c>
      <c r="F198" s="42" t="s">
        <v>206</v>
      </c>
      <c r="G198" s="42"/>
    </row>
    <row r="199" spans="1:7" ht="14" x14ac:dyDescent="0.3">
      <c r="A199" s="66">
        <v>36023</v>
      </c>
      <c r="B199" s="42" t="s">
        <v>219</v>
      </c>
      <c r="C199" s="42">
        <v>50</v>
      </c>
      <c r="D199" s="42">
        <v>0.70640000000000003</v>
      </c>
      <c r="E199" s="67">
        <v>35.32</v>
      </c>
      <c r="F199" s="42" t="s">
        <v>214</v>
      </c>
      <c r="G199" s="42"/>
    </row>
    <row r="200" spans="1:7" ht="14" x14ac:dyDescent="0.3">
      <c r="A200" s="66">
        <v>36024</v>
      </c>
      <c r="B200" s="42" t="s">
        <v>219</v>
      </c>
      <c r="C200" s="42">
        <v>20</v>
      </c>
      <c r="D200" s="42">
        <v>0.70640000000000003</v>
      </c>
      <c r="E200" s="67">
        <v>14.13</v>
      </c>
      <c r="F200" s="42" t="s">
        <v>214</v>
      </c>
      <c r="G200" s="42"/>
    </row>
    <row r="201" spans="1:7" ht="14" x14ac:dyDescent="0.3">
      <c r="A201" s="66">
        <v>36022</v>
      </c>
      <c r="B201" s="42" t="s">
        <v>219</v>
      </c>
      <c r="C201" s="42">
        <v>16</v>
      </c>
      <c r="D201" s="42">
        <v>0.70640000000000003</v>
      </c>
      <c r="E201" s="67">
        <v>11.3</v>
      </c>
      <c r="F201" s="42" t="s">
        <v>217</v>
      </c>
      <c r="G201" s="42"/>
    </row>
    <row r="202" spans="1:7" ht="14" x14ac:dyDescent="0.3">
      <c r="A202" s="66">
        <v>36021</v>
      </c>
      <c r="B202" s="42" t="s">
        <v>219</v>
      </c>
      <c r="C202" s="42">
        <v>10</v>
      </c>
      <c r="D202" s="42">
        <v>0.70640000000000003</v>
      </c>
      <c r="E202" s="67">
        <v>7.06</v>
      </c>
      <c r="F202" s="42" t="s">
        <v>224</v>
      </c>
      <c r="G202" s="42"/>
    </row>
    <row r="203" spans="1:7" ht="14" x14ac:dyDescent="0.3">
      <c r="A203" s="66">
        <v>36022</v>
      </c>
      <c r="B203" s="42" t="s">
        <v>219</v>
      </c>
      <c r="C203" s="42">
        <v>2.5</v>
      </c>
      <c r="D203" s="42">
        <v>0.70640000000000003</v>
      </c>
      <c r="E203" s="67">
        <v>1.77</v>
      </c>
      <c r="F203" s="42" t="s">
        <v>224</v>
      </c>
      <c r="G203" s="42"/>
    </row>
    <row r="204" spans="1:7" ht="14" x14ac:dyDescent="0.3">
      <c r="A204" s="66">
        <v>36023</v>
      </c>
      <c r="B204" s="42" t="s">
        <v>219</v>
      </c>
      <c r="C204" s="42">
        <v>13</v>
      </c>
      <c r="D204" s="42">
        <v>0.70640000000000003</v>
      </c>
      <c r="E204" s="67">
        <v>9.18</v>
      </c>
      <c r="F204" s="42" t="s">
        <v>224</v>
      </c>
      <c r="G204" s="42"/>
    </row>
    <row r="205" spans="1:7" ht="14" x14ac:dyDescent="0.3">
      <c r="A205" s="66">
        <v>36021</v>
      </c>
      <c r="B205" s="42" t="s">
        <v>219</v>
      </c>
      <c r="C205" s="42">
        <v>44</v>
      </c>
      <c r="D205" s="42">
        <v>0.70640000000000003</v>
      </c>
      <c r="E205" s="67">
        <v>31.08</v>
      </c>
      <c r="F205" s="42" t="s">
        <v>225</v>
      </c>
      <c r="G205" s="42"/>
    </row>
    <row r="206" spans="1:7" ht="14" x14ac:dyDescent="0.3">
      <c r="A206" s="66">
        <v>35993</v>
      </c>
      <c r="B206" s="42" t="s">
        <v>209</v>
      </c>
      <c r="C206" s="42">
        <v>56</v>
      </c>
      <c r="D206" s="42">
        <v>1</v>
      </c>
      <c r="E206" s="67">
        <v>56</v>
      </c>
      <c r="F206" s="42" t="s">
        <v>204</v>
      </c>
      <c r="G206" s="42"/>
    </row>
    <row r="207" spans="1:7" ht="14" x14ac:dyDescent="0.3">
      <c r="A207" s="66">
        <v>35992</v>
      </c>
      <c r="B207" s="42" t="s">
        <v>209</v>
      </c>
      <c r="C207" s="42">
        <v>40</v>
      </c>
      <c r="D207" s="42">
        <v>1</v>
      </c>
      <c r="E207" s="67">
        <v>40</v>
      </c>
      <c r="F207" s="42" t="s">
        <v>206</v>
      </c>
      <c r="G207" s="42"/>
    </row>
    <row r="208" spans="1:7" ht="14" x14ac:dyDescent="0.3">
      <c r="A208" s="66">
        <v>36011</v>
      </c>
      <c r="B208" s="42" t="s">
        <v>209</v>
      </c>
      <c r="C208" s="42">
        <v>34</v>
      </c>
      <c r="D208" s="42">
        <v>1</v>
      </c>
      <c r="E208" s="67">
        <v>34</v>
      </c>
      <c r="F208" s="42" t="s">
        <v>206</v>
      </c>
      <c r="G208" s="42"/>
    </row>
    <row r="209" spans="1:7" ht="14" x14ac:dyDescent="0.3">
      <c r="A209" s="66">
        <v>35993</v>
      </c>
      <c r="B209" s="42" t="s">
        <v>209</v>
      </c>
      <c r="C209" s="42">
        <v>12</v>
      </c>
      <c r="D209" s="42">
        <v>1</v>
      </c>
      <c r="E209" s="67">
        <v>12</v>
      </c>
      <c r="F209" s="42" t="s">
        <v>217</v>
      </c>
      <c r="G209" s="42"/>
    </row>
    <row r="210" spans="1:7" ht="14" x14ac:dyDescent="0.3">
      <c r="A210" s="66">
        <v>35993</v>
      </c>
      <c r="B210" s="42" t="s">
        <v>209</v>
      </c>
      <c r="C210" s="42">
        <v>30</v>
      </c>
      <c r="D210" s="42">
        <v>1</v>
      </c>
      <c r="E210" s="67">
        <v>30</v>
      </c>
      <c r="F210" s="42" t="s">
        <v>218</v>
      </c>
      <c r="G210" s="42"/>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123B0-955F-44C5-AA39-0410E533286F}">
  <sheetPr codeName="Sheet4"/>
  <dimension ref="A1:K92"/>
  <sheetViews>
    <sheetView zoomScaleNormal="100" workbookViewId="0">
      <selection activeCell="C24" sqref="C24"/>
    </sheetView>
  </sheetViews>
  <sheetFormatPr defaultColWidth="9.1796875" defaultRowHeight="14.5" x14ac:dyDescent="0.35"/>
  <cols>
    <col min="1" max="1" width="14.6328125" style="6" bestFit="1" customWidth="1"/>
    <col min="2" max="2" width="35.36328125" style="6" bestFit="1" customWidth="1"/>
    <col min="3" max="3" width="24.26953125" style="6" bestFit="1" customWidth="1"/>
    <col min="4" max="4" width="30.54296875" style="6" bestFit="1" customWidth="1"/>
    <col min="5" max="5" width="44.6328125" style="6" bestFit="1" customWidth="1"/>
    <col min="6" max="6" width="15" style="6" bestFit="1" customWidth="1"/>
    <col min="7" max="7" width="14.6328125" style="6" bestFit="1" customWidth="1"/>
    <col min="8" max="8" width="14.1796875" style="6" bestFit="1" customWidth="1"/>
    <col min="9" max="9" width="12.1796875" style="6" bestFit="1" customWidth="1"/>
    <col min="10" max="11" width="16.26953125" style="6" bestFit="1" customWidth="1"/>
    <col min="12" max="16384" width="9.1796875" style="6"/>
  </cols>
  <sheetData>
    <row r="1" spans="1:11" x14ac:dyDescent="0.35">
      <c r="A1" s="6" t="s">
        <v>232</v>
      </c>
      <c r="B1" s="6" t="s">
        <v>233</v>
      </c>
      <c r="C1" s="6" t="s">
        <v>234</v>
      </c>
      <c r="D1" s="6" t="s">
        <v>235</v>
      </c>
      <c r="E1" s="6" t="s">
        <v>236</v>
      </c>
      <c r="F1" s="6" t="s">
        <v>237</v>
      </c>
      <c r="G1" s="6" t="s">
        <v>238</v>
      </c>
      <c r="H1" s="6" t="s">
        <v>239</v>
      </c>
      <c r="I1" s="6" t="s">
        <v>192</v>
      </c>
      <c r="J1" s="6" t="s">
        <v>240</v>
      </c>
      <c r="K1" s="6" t="s">
        <v>241</v>
      </c>
    </row>
    <row r="2" spans="1:11" x14ac:dyDescent="0.35">
      <c r="A2" s="6" t="s">
        <v>242</v>
      </c>
      <c r="B2" s="6" t="s">
        <v>243</v>
      </c>
      <c r="C2" s="6" t="s">
        <v>244</v>
      </c>
      <c r="D2" s="6" t="s">
        <v>245</v>
      </c>
      <c r="E2" s="6" t="s">
        <v>246</v>
      </c>
      <c r="F2" s="6" t="s">
        <v>247</v>
      </c>
      <c r="H2" s="6" t="s">
        <v>248</v>
      </c>
      <c r="I2" s="6" t="s">
        <v>203</v>
      </c>
      <c r="J2" s="6" t="s">
        <v>249</v>
      </c>
      <c r="K2" s="6" t="s">
        <v>250</v>
      </c>
    </row>
    <row r="3" spans="1:11" x14ac:dyDescent="0.35">
      <c r="A3" s="6" t="s">
        <v>251</v>
      </c>
      <c r="B3" s="6" t="s">
        <v>252</v>
      </c>
      <c r="C3" s="6" t="s">
        <v>253</v>
      </c>
      <c r="D3" s="6" t="s">
        <v>254</v>
      </c>
      <c r="E3" s="6" t="s">
        <v>255</v>
      </c>
      <c r="F3" s="6" t="s">
        <v>256</v>
      </c>
      <c r="H3" s="6" t="s">
        <v>257</v>
      </c>
      <c r="I3" s="6" t="s">
        <v>258</v>
      </c>
      <c r="J3" s="6" t="s">
        <v>259</v>
      </c>
      <c r="K3" s="6" t="s">
        <v>260</v>
      </c>
    </row>
    <row r="4" spans="1:11" x14ac:dyDescent="0.35">
      <c r="A4" s="6" t="s">
        <v>261</v>
      </c>
      <c r="B4" s="6" t="s">
        <v>262</v>
      </c>
      <c r="C4" s="6" t="s">
        <v>263</v>
      </c>
      <c r="D4" s="6" t="s">
        <v>254</v>
      </c>
      <c r="E4" s="6" t="s">
        <v>264</v>
      </c>
      <c r="F4" s="6" t="s">
        <v>256</v>
      </c>
      <c r="H4" s="6" t="s">
        <v>265</v>
      </c>
      <c r="I4" s="6" t="s">
        <v>258</v>
      </c>
      <c r="J4" s="6" t="s">
        <v>266</v>
      </c>
    </row>
    <row r="5" spans="1:11" x14ac:dyDescent="0.35">
      <c r="A5" s="6" t="s">
        <v>267</v>
      </c>
      <c r="B5" s="6" t="s">
        <v>268</v>
      </c>
      <c r="C5" s="6" t="s">
        <v>269</v>
      </c>
      <c r="D5" s="6" t="s">
        <v>245</v>
      </c>
      <c r="E5" s="6" t="s">
        <v>270</v>
      </c>
      <c r="F5" s="6" t="s">
        <v>271</v>
      </c>
      <c r="H5" s="6" t="s">
        <v>272</v>
      </c>
      <c r="I5" s="6" t="s">
        <v>273</v>
      </c>
      <c r="J5" s="6" t="s">
        <v>274</v>
      </c>
      <c r="K5" s="6" t="s">
        <v>275</v>
      </c>
    </row>
    <row r="6" spans="1:11" x14ac:dyDescent="0.35">
      <c r="A6" s="6" t="s">
        <v>276</v>
      </c>
      <c r="B6" s="6" t="s">
        <v>277</v>
      </c>
      <c r="C6" s="6" t="s">
        <v>278</v>
      </c>
      <c r="D6" s="6" t="s">
        <v>279</v>
      </c>
      <c r="E6" s="6" t="s">
        <v>280</v>
      </c>
      <c r="F6" s="6" t="s">
        <v>281</v>
      </c>
      <c r="H6" s="6" t="s">
        <v>282</v>
      </c>
      <c r="I6" s="6" t="s">
        <v>283</v>
      </c>
      <c r="J6" s="6" t="s">
        <v>284</v>
      </c>
      <c r="K6" s="6" t="s">
        <v>285</v>
      </c>
    </row>
    <row r="7" spans="1:11" x14ac:dyDescent="0.35">
      <c r="A7" s="6" t="s">
        <v>286</v>
      </c>
      <c r="B7" s="6" t="s">
        <v>287</v>
      </c>
      <c r="C7" s="6" t="s">
        <v>288</v>
      </c>
      <c r="D7" s="6" t="s">
        <v>245</v>
      </c>
      <c r="E7" s="6" t="s">
        <v>289</v>
      </c>
      <c r="F7" s="6" t="s">
        <v>290</v>
      </c>
      <c r="H7" s="6" t="s">
        <v>291</v>
      </c>
      <c r="I7" s="6" t="s">
        <v>203</v>
      </c>
      <c r="J7" s="6" t="s">
        <v>292</v>
      </c>
      <c r="K7" s="6" t="s">
        <v>293</v>
      </c>
    </row>
    <row r="8" spans="1:11" x14ac:dyDescent="0.35">
      <c r="A8" s="6" t="s">
        <v>294</v>
      </c>
      <c r="B8" s="6" t="s">
        <v>295</v>
      </c>
      <c r="C8" s="6" t="s">
        <v>296</v>
      </c>
      <c r="D8" s="6" t="s">
        <v>297</v>
      </c>
      <c r="E8" s="6" t="s">
        <v>298</v>
      </c>
      <c r="F8" s="6" t="s">
        <v>299</v>
      </c>
      <c r="H8" s="6" t="s">
        <v>300</v>
      </c>
      <c r="I8" s="6" t="s">
        <v>201</v>
      </c>
      <c r="J8" s="6" t="s">
        <v>301</v>
      </c>
      <c r="K8" s="6" t="s">
        <v>302</v>
      </c>
    </row>
    <row r="9" spans="1:11" x14ac:dyDescent="0.35">
      <c r="A9" s="6" t="s">
        <v>303</v>
      </c>
      <c r="B9" s="6" t="s">
        <v>304</v>
      </c>
      <c r="C9" s="6" t="s">
        <v>305</v>
      </c>
      <c r="D9" s="6" t="s">
        <v>254</v>
      </c>
      <c r="E9" s="6" t="s">
        <v>306</v>
      </c>
      <c r="F9" s="6" t="s">
        <v>307</v>
      </c>
      <c r="H9" s="6" t="s">
        <v>308</v>
      </c>
      <c r="I9" s="6" t="s">
        <v>215</v>
      </c>
      <c r="J9" s="6" t="s">
        <v>309</v>
      </c>
      <c r="K9" s="6" t="s">
        <v>310</v>
      </c>
    </row>
    <row r="10" spans="1:11" x14ac:dyDescent="0.35">
      <c r="A10" s="6" t="s">
        <v>311</v>
      </c>
      <c r="B10" s="6" t="s">
        <v>312</v>
      </c>
      <c r="C10" s="6" t="s">
        <v>313</v>
      </c>
      <c r="D10" s="6" t="s">
        <v>254</v>
      </c>
      <c r="E10" s="6" t="s">
        <v>314</v>
      </c>
      <c r="F10" s="6" t="s">
        <v>315</v>
      </c>
      <c r="H10" s="6" t="s">
        <v>316</v>
      </c>
      <c r="I10" s="6" t="s">
        <v>201</v>
      </c>
      <c r="J10" s="6" t="s">
        <v>317</v>
      </c>
      <c r="K10" s="6" t="s">
        <v>318</v>
      </c>
    </row>
    <row r="11" spans="1:11" x14ac:dyDescent="0.35">
      <c r="A11" s="6" t="s">
        <v>319</v>
      </c>
      <c r="B11" s="6" t="s">
        <v>320</v>
      </c>
      <c r="C11" s="6" t="s">
        <v>321</v>
      </c>
      <c r="D11" s="6" t="s">
        <v>322</v>
      </c>
      <c r="E11" s="6" t="s">
        <v>323</v>
      </c>
      <c r="F11" s="6" t="s">
        <v>324</v>
      </c>
      <c r="G11" s="6" t="s">
        <v>325</v>
      </c>
      <c r="H11" s="6" t="s">
        <v>326</v>
      </c>
      <c r="I11" s="6" t="s">
        <v>327</v>
      </c>
      <c r="J11" s="6" t="s">
        <v>328</v>
      </c>
      <c r="K11" s="6" t="s">
        <v>329</v>
      </c>
    </row>
    <row r="12" spans="1:11" x14ac:dyDescent="0.35">
      <c r="A12" s="6" t="s">
        <v>330</v>
      </c>
      <c r="B12" s="6" t="s">
        <v>331</v>
      </c>
      <c r="C12" s="6" t="s">
        <v>332</v>
      </c>
      <c r="D12" s="6" t="s">
        <v>245</v>
      </c>
      <c r="E12" s="6" t="s">
        <v>333</v>
      </c>
      <c r="F12" s="6" t="s">
        <v>271</v>
      </c>
      <c r="H12" s="6" t="s">
        <v>334</v>
      </c>
      <c r="I12" s="6" t="s">
        <v>273</v>
      </c>
      <c r="J12" s="6" t="s">
        <v>335</v>
      </c>
    </row>
    <row r="13" spans="1:11" x14ac:dyDescent="0.35">
      <c r="A13" s="6" t="s">
        <v>336</v>
      </c>
      <c r="B13" s="6" t="s">
        <v>337</v>
      </c>
      <c r="C13" s="6" t="s">
        <v>338</v>
      </c>
      <c r="D13" s="6" t="s">
        <v>339</v>
      </c>
      <c r="E13" s="6" t="s">
        <v>340</v>
      </c>
      <c r="F13" s="6" t="s">
        <v>341</v>
      </c>
      <c r="H13" s="6" t="s">
        <v>342</v>
      </c>
      <c r="I13" s="6" t="s">
        <v>343</v>
      </c>
      <c r="J13" s="6" t="s">
        <v>344</v>
      </c>
      <c r="K13" s="6" t="s">
        <v>345</v>
      </c>
    </row>
    <row r="14" spans="1:11" x14ac:dyDescent="0.35">
      <c r="A14" s="6" t="s">
        <v>346</v>
      </c>
      <c r="B14" s="6" t="s">
        <v>347</v>
      </c>
      <c r="C14" s="6" t="s">
        <v>348</v>
      </c>
      <c r="D14" s="6" t="s">
        <v>297</v>
      </c>
      <c r="E14" s="6" t="s">
        <v>349</v>
      </c>
      <c r="F14" s="6" t="s">
        <v>256</v>
      </c>
      <c r="H14" s="6" t="s">
        <v>350</v>
      </c>
      <c r="I14" s="6" t="s">
        <v>258</v>
      </c>
      <c r="J14" s="6" t="s">
        <v>351</v>
      </c>
      <c r="K14" s="6" t="s">
        <v>352</v>
      </c>
    </row>
    <row r="15" spans="1:11" x14ac:dyDescent="0.35">
      <c r="A15" s="6" t="s">
        <v>353</v>
      </c>
      <c r="B15" s="6" t="s">
        <v>354</v>
      </c>
      <c r="C15" s="6" t="s">
        <v>355</v>
      </c>
      <c r="D15" s="6" t="s">
        <v>254</v>
      </c>
      <c r="E15" s="6" t="s">
        <v>356</v>
      </c>
      <c r="F15" s="6" t="s">
        <v>357</v>
      </c>
      <c r="H15" s="6" t="s">
        <v>358</v>
      </c>
      <c r="I15" s="6" t="s">
        <v>219</v>
      </c>
      <c r="J15" s="6" t="s">
        <v>359</v>
      </c>
    </row>
    <row r="16" spans="1:11" x14ac:dyDescent="0.35">
      <c r="A16" s="6" t="s">
        <v>360</v>
      </c>
      <c r="B16" s="6" t="s">
        <v>361</v>
      </c>
      <c r="C16" s="6" t="s">
        <v>362</v>
      </c>
      <c r="D16" s="6" t="s">
        <v>363</v>
      </c>
      <c r="E16" s="6" t="s">
        <v>364</v>
      </c>
      <c r="F16" s="6" t="s">
        <v>365</v>
      </c>
      <c r="G16" s="6" t="s">
        <v>366</v>
      </c>
      <c r="H16" s="6" t="s">
        <v>367</v>
      </c>
      <c r="I16" s="6" t="s">
        <v>368</v>
      </c>
      <c r="J16" s="6" t="s">
        <v>369</v>
      </c>
    </row>
    <row r="17" spans="1:11" x14ac:dyDescent="0.35">
      <c r="A17" s="6" t="s">
        <v>370</v>
      </c>
      <c r="B17" s="6" t="s">
        <v>371</v>
      </c>
      <c r="C17" s="6" t="s">
        <v>372</v>
      </c>
      <c r="D17" s="6" t="s">
        <v>245</v>
      </c>
      <c r="E17" s="6" t="s">
        <v>373</v>
      </c>
      <c r="F17" s="6" t="s">
        <v>271</v>
      </c>
      <c r="H17" s="6" t="s">
        <v>374</v>
      </c>
      <c r="I17" s="6" t="s">
        <v>273</v>
      </c>
      <c r="J17" s="6" t="s">
        <v>375</v>
      </c>
      <c r="K17" s="6" t="s">
        <v>376</v>
      </c>
    </row>
    <row r="18" spans="1:11" x14ac:dyDescent="0.35">
      <c r="A18" s="6" t="s">
        <v>377</v>
      </c>
      <c r="B18" s="6" t="s">
        <v>378</v>
      </c>
      <c r="C18" s="6" t="s">
        <v>379</v>
      </c>
      <c r="D18" s="6" t="s">
        <v>279</v>
      </c>
      <c r="E18" s="6" t="s">
        <v>380</v>
      </c>
      <c r="F18" s="6" t="s">
        <v>381</v>
      </c>
      <c r="H18" s="6" t="s">
        <v>382</v>
      </c>
      <c r="I18" s="6" t="s">
        <v>203</v>
      </c>
      <c r="J18" s="6" t="s">
        <v>383</v>
      </c>
      <c r="K18" s="6" t="s">
        <v>384</v>
      </c>
    </row>
    <row r="19" spans="1:11" x14ac:dyDescent="0.35">
      <c r="A19" s="6" t="s">
        <v>385</v>
      </c>
      <c r="B19" s="6" t="s">
        <v>386</v>
      </c>
      <c r="C19" s="6" t="s">
        <v>387</v>
      </c>
      <c r="D19" s="6" t="s">
        <v>254</v>
      </c>
      <c r="E19" s="6" t="s">
        <v>388</v>
      </c>
      <c r="F19" s="6" t="s">
        <v>389</v>
      </c>
      <c r="H19" s="6" t="s">
        <v>390</v>
      </c>
      <c r="I19" s="6" t="s">
        <v>201</v>
      </c>
      <c r="J19" s="6" t="s">
        <v>391</v>
      </c>
      <c r="K19" s="6" t="s">
        <v>392</v>
      </c>
    </row>
    <row r="20" spans="1:11" x14ac:dyDescent="0.35">
      <c r="A20" s="6" t="s">
        <v>393</v>
      </c>
      <c r="B20" s="6" t="s">
        <v>394</v>
      </c>
      <c r="C20" s="6" t="s">
        <v>395</v>
      </c>
      <c r="D20" s="6" t="s">
        <v>339</v>
      </c>
      <c r="E20" s="6" t="s">
        <v>396</v>
      </c>
      <c r="F20" s="6" t="s">
        <v>271</v>
      </c>
      <c r="H20" s="6" t="s">
        <v>397</v>
      </c>
      <c r="I20" s="6" t="s">
        <v>273</v>
      </c>
      <c r="J20" s="6" t="s">
        <v>398</v>
      </c>
      <c r="K20" s="6" t="s">
        <v>399</v>
      </c>
    </row>
    <row r="21" spans="1:11" x14ac:dyDescent="0.35">
      <c r="A21" s="6" t="s">
        <v>400</v>
      </c>
      <c r="B21" s="6" t="s">
        <v>401</v>
      </c>
      <c r="C21" s="6" t="s">
        <v>402</v>
      </c>
      <c r="D21" s="6" t="s">
        <v>403</v>
      </c>
      <c r="E21" s="6" t="s">
        <v>404</v>
      </c>
      <c r="F21" s="6" t="s">
        <v>405</v>
      </c>
      <c r="H21" s="6" t="s">
        <v>406</v>
      </c>
      <c r="I21" s="6" t="s">
        <v>216</v>
      </c>
      <c r="J21" s="6" t="s">
        <v>407</v>
      </c>
      <c r="K21" s="6" t="s">
        <v>408</v>
      </c>
    </row>
    <row r="22" spans="1:11" x14ac:dyDescent="0.35">
      <c r="A22" s="6" t="s">
        <v>409</v>
      </c>
      <c r="B22" s="6" t="s">
        <v>410</v>
      </c>
      <c r="C22" s="6" t="s">
        <v>411</v>
      </c>
      <c r="D22" s="6" t="s">
        <v>412</v>
      </c>
      <c r="E22" s="6" t="s">
        <v>413</v>
      </c>
      <c r="F22" s="6" t="s">
        <v>365</v>
      </c>
      <c r="G22" s="6" t="s">
        <v>366</v>
      </c>
      <c r="H22" s="6" t="s">
        <v>414</v>
      </c>
      <c r="I22" s="6" t="s">
        <v>368</v>
      </c>
      <c r="J22" s="6" t="s">
        <v>415</v>
      </c>
    </row>
    <row r="23" spans="1:11" x14ac:dyDescent="0.35">
      <c r="A23" s="6" t="s">
        <v>416</v>
      </c>
      <c r="B23" s="6" t="s">
        <v>417</v>
      </c>
      <c r="C23" s="6" t="s">
        <v>418</v>
      </c>
      <c r="D23" s="6" t="s">
        <v>322</v>
      </c>
      <c r="E23" s="6" t="s">
        <v>419</v>
      </c>
      <c r="F23" s="6" t="s">
        <v>307</v>
      </c>
      <c r="H23" s="6" t="s">
        <v>420</v>
      </c>
      <c r="I23" s="6" t="s">
        <v>215</v>
      </c>
      <c r="J23" s="6" t="s">
        <v>421</v>
      </c>
      <c r="K23" s="6" t="s">
        <v>422</v>
      </c>
    </row>
    <row r="24" spans="1:11" x14ac:dyDescent="0.35">
      <c r="A24" s="6" t="s">
        <v>423</v>
      </c>
      <c r="B24" s="6" t="s">
        <v>424</v>
      </c>
      <c r="C24" s="6" t="s">
        <v>425</v>
      </c>
      <c r="D24" s="6" t="s">
        <v>426</v>
      </c>
      <c r="E24" s="6" t="s">
        <v>427</v>
      </c>
      <c r="F24" s="6" t="s">
        <v>428</v>
      </c>
      <c r="H24" s="6" t="s">
        <v>429</v>
      </c>
      <c r="I24" s="6" t="s">
        <v>201</v>
      </c>
      <c r="J24" s="6" t="s">
        <v>430</v>
      </c>
      <c r="K24" s="6" t="s">
        <v>431</v>
      </c>
    </row>
    <row r="25" spans="1:11" x14ac:dyDescent="0.35">
      <c r="A25" s="6" t="s">
        <v>432</v>
      </c>
      <c r="B25" s="6" t="s">
        <v>433</v>
      </c>
      <c r="C25" s="6" t="s">
        <v>434</v>
      </c>
      <c r="D25" s="6" t="s">
        <v>254</v>
      </c>
      <c r="E25" s="6" t="s">
        <v>435</v>
      </c>
      <c r="F25" s="6" t="s">
        <v>436</v>
      </c>
      <c r="H25" s="6" t="s">
        <v>437</v>
      </c>
      <c r="I25" s="6" t="s">
        <v>283</v>
      </c>
      <c r="J25" s="6" t="s">
        <v>438</v>
      </c>
    </row>
    <row r="26" spans="1:11" x14ac:dyDescent="0.35">
      <c r="A26" s="6" t="s">
        <v>131</v>
      </c>
      <c r="B26" s="6" t="s">
        <v>439</v>
      </c>
      <c r="C26" s="6" t="s">
        <v>440</v>
      </c>
      <c r="D26" s="6" t="s">
        <v>297</v>
      </c>
      <c r="E26" s="6" t="s">
        <v>441</v>
      </c>
      <c r="F26" s="6" t="s">
        <v>442</v>
      </c>
      <c r="H26" s="6" t="s">
        <v>443</v>
      </c>
      <c r="I26" s="6" t="s">
        <v>203</v>
      </c>
      <c r="J26" s="6" t="s">
        <v>444</v>
      </c>
      <c r="K26" s="6" t="s">
        <v>445</v>
      </c>
    </row>
    <row r="27" spans="1:11" x14ac:dyDescent="0.35">
      <c r="A27" s="6" t="s">
        <v>446</v>
      </c>
      <c r="B27" s="6" t="s">
        <v>447</v>
      </c>
      <c r="C27" s="6" t="s">
        <v>448</v>
      </c>
      <c r="D27" s="6" t="s">
        <v>297</v>
      </c>
      <c r="E27" s="6" t="s">
        <v>449</v>
      </c>
      <c r="F27" s="6" t="s">
        <v>389</v>
      </c>
      <c r="H27" s="6" t="s">
        <v>390</v>
      </c>
      <c r="I27" s="6" t="s">
        <v>201</v>
      </c>
      <c r="J27" s="6" t="s">
        <v>450</v>
      </c>
      <c r="K27" s="6" t="s">
        <v>451</v>
      </c>
    </row>
    <row r="28" spans="1:11" x14ac:dyDescent="0.35">
      <c r="A28" s="6" t="s">
        <v>452</v>
      </c>
      <c r="B28" s="6" t="s">
        <v>453</v>
      </c>
      <c r="C28" s="6" t="s">
        <v>454</v>
      </c>
      <c r="D28" s="6" t="s">
        <v>245</v>
      </c>
      <c r="E28" s="6" t="s">
        <v>455</v>
      </c>
      <c r="F28" s="6" t="s">
        <v>456</v>
      </c>
      <c r="H28" s="6" t="s">
        <v>457</v>
      </c>
      <c r="I28" s="6" t="s">
        <v>213</v>
      </c>
      <c r="J28" s="6" t="s">
        <v>458</v>
      </c>
      <c r="K28" s="6" t="s">
        <v>459</v>
      </c>
    </row>
    <row r="29" spans="1:11" x14ac:dyDescent="0.35">
      <c r="A29" s="6" t="s">
        <v>460</v>
      </c>
      <c r="B29" s="6" t="s">
        <v>461</v>
      </c>
      <c r="C29" s="6" t="s">
        <v>462</v>
      </c>
      <c r="D29" s="6" t="s">
        <v>403</v>
      </c>
      <c r="E29" s="6" t="s">
        <v>463</v>
      </c>
      <c r="F29" s="6" t="s">
        <v>464</v>
      </c>
      <c r="H29" s="6" t="s">
        <v>465</v>
      </c>
      <c r="I29" s="6" t="s">
        <v>466</v>
      </c>
      <c r="J29" s="6" t="s">
        <v>467</v>
      </c>
      <c r="K29" s="6" t="s">
        <v>468</v>
      </c>
    </row>
    <row r="30" spans="1:11" x14ac:dyDescent="0.35">
      <c r="A30" s="6" t="s">
        <v>469</v>
      </c>
      <c r="B30" s="6" t="s">
        <v>470</v>
      </c>
      <c r="C30" s="6" t="s">
        <v>471</v>
      </c>
      <c r="D30" s="6" t="s">
        <v>297</v>
      </c>
      <c r="E30" s="6" t="s">
        <v>472</v>
      </c>
      <c r="F30" s="6" t="s">
        <v>473</v>
      </c>
      <c r="H30" s="6" t="s">
        <v>474</v>
      </c>
      <c r="I30" s="6" t="s">
        <v>215</v>
      </c>
      <c r="J30" s="6" t="s">
        <v>475</v>
      </c>
      <c r="K30" s="6" t="s">
        <v>476</v>
      </c>
    </row>
    <row r="31" spans="1:11" x14ac:dyDescent="0.35">
      <c r="A31" s="6" t="s">
        <v>477</v>
      </c>
      <c r="B31" s="6" t="s">
        <v>478</v>
      </c>
      <c r="C31" s="6" t="s">
        <v>479</v>
      </c>
      <c r="D31" s="6" t="s">
        <v>403</v>
      </c>
      <c r="E31" s="6" t="s">
        <v>480</v>
      </c>
      <c r="F31" s="6" t="s">
        <v>481</v>
      </c>
      <c r="H31" s="6" t="s">
        <v>482</v>
      </c>
      <c r="I31" s="6" t="s">
        <v>215</v>
      </c>
      <c r="J31" s="6" t="s">
        <v>483</v>
      </c>
    </row>
    <row r="32" spans="1:11" x14ac:dyDescent="0.35">
      <c r="A32" s="6" t="s">
        <v>484</v>
      </c>
      <c r="B32" s="6" t="s">
        <v>485</v>
      </c>
      <c r="C32" s="6" t="s">
        <v>486</v>
      </c>
      <c r="D32" s="6" t="s">
        <v>363</v>
      </c>
      <c r="E32" s="6" t="s">
        <v>487</v>
      </c>
      <c r="F32" s="6" t="s">
        <v>488</v>
      </c>
      <c r="G32" s="6" t="s">
        <v>366</v>
      </c>
      <c r="H32" s="6" t="s">
        <v>489</v>
      </c>
      <c r="I32" s="6" t="s">
        <v>368</v>
      </c>
      <c r="J32" s="6" t="s">
        <v>490</v>
      </c>
    </row>
    <row r="33" spans="1:11" x14ac:dyDescent="0.35">
      <c r="A33" s="6" t="s">
        <v>491</v>
      </c>
      <c r="B33" s="6" t="s">
        <v>492</v>
      </c>
      <c r="C33" s="6" t="s">
        <v>493</v>
      </c>
      <c r="D33" s="6" t="s">
        <v>297</v>
      </c>
      <c r="E33" s="6" t="s">
        <v>494</v>
      </c>
      <c r="F33" s="6" t="s">
        <v>495</v>
      </c>
      <c r="G33" s="6" t="s">
        <v>496</v>
      </c>
      <c r="H33" s="6" t="s">
        <v>497</v>
      </c>
      <c r="I33" s="6" t="s">
        <v>498</v>
      </c>
      <c r="J33" s="6" t="s">
        <v>499</v>
      </c>
    </row>
    <row r="34" spans="1:11" x14ac:dyDescent="0.35">
      <c r="A34" s="6" t="s">
        <v>500</v>
      </c>
      <c r="B34" s="6" t="s">
        <v>501</v>
      </c>
      <c r="C34" s="6" t="s">
        <v>502</v>
      </c>
      <c r="D34" s="6" t="s">
        <v>254</v>
      </c>
      <c r="E34" s="6" t="s">
        <v>503</v>
      </c>
      <c r="F34" s="6" t="s">
        <v>504</v>
      </c>
      <c r="G34" s="6" t="s">
        <v>505</v>
      </c>
      <c r="H34" s="6" t="s">
        <v>506</v>
      </c>
      <c r="I34" s="6" t="s">
        <v>507</v>
      </c>
      <c r="J34" s="6" t="s">
        <v>508</v>
      </c>
      <c r="K34" s="6" t="s">
        <v>509</v>
      </c>
    </row>
    <row r="35" spans="1:11" x14ac:dyDescent="0.35">
      <c r="A35" s="6" t="s">
        <v>510</v>
      </c>
      <c r="B35" s="6" t="s">
        <v>511</v>
      </c>
      <c r="C35" s="6" t="s">
        <v>512</v>
      </c>
      <c r="D35" s="6" t="s">
        <v>322</v>
      </c>
      <c r="E35" s="6" t="s">
        <v>513</v>
      </c>
      <c r="F35" s="6" t="s">
        <v>514</v>
      </c>
      <c r="G35" s="6" t="s">
        <v>515</v>
      </c>
      <c r="H35" s="6" t="s">
        <v>516</v>
      </c>
      <c r="I35" s="6" t="s">
        <v>368</v>
      </c>
      <c r="J35" s="6" t="s">
        <v>517</v>
      </c>
      <c r="K35" s="6" t="s">
        <v>518</v>
      </c>
    </row>
    <row r="36" spans="1:11" x14ac:dyDescent="0.35">
      <c r="A36" s="6" t="s">
        <v>519</v>
      </c>
      <c r="B36" s="6" t="s">
        <v>520</v>
      </c>
      <c r="C36" s="6" t="s">
        <v>521</v>
      </c>
      <c r="D36" s="6" t="s">
        <v>245</v>
      </c>
      <c r="E36" s="6" t="s">
        <v>522</v>
      </c>
      <c r="F36" s="6" t="s">
        <v>523</v>
      </c>
      <c r="G36" s="6" t="s">
        <v>524</v>
      </c>
      <c r="H36" s="6" t="s">
        <v>525</v>
      </c>
      <c r="I36" s="6" t="s">
        <v>507</v>
      </c>
      <c r="J36" s="6" t="s">
        <v>526</v>
      </c>
      <c r="K36" s="6" t="s">
        <v>527</v>
      </c>
    </row>
    <row r="37" spans="1:11" x14ac:dyDescent="0.35">
      <c r="A37" s="6" t="s">
        <v>528</v>
      </c>
      <c r="B37" s="6" t="s">
        <v>529</v>
      </c>
      <c r="C37" s="6" t="s">
        <v>530</v>
      </c>
      <c r="D37" s="6" t="s">
        <v>245</v>
      </c>
      <c r="E37" s="6" t="s">
        <v>531</v>
      </c>
      <c r="F37" s="6" t="s">
        <v>532</v>
      </c>
      <c r="G37" s="6" t="s">
        <v>496</v>
      </c>
      <c r="H37" s="6" t="s">
        <v>533</v>
      </c>
      <c r="I37" s="6" t="s">
        <v>498</v>
      </c>
      <c r="J37" s="6" t="s">
        <v>534</v>
      </c>
      <c r="K37" s="6" t="s">
        <v>535</v>
      </c>
    </row>
    <row r="38" spans="1:11" x14ac:dyDescent="0.35">
      <c r="A38" s="6" t="s">
        <v>536</v>
      </c>
      <c r="B38" s="6" t="s">
        <v>537</v>
      </c>
      <c r="C38" s="6" t="s">
        <v>538</v>
      </c>
      <c r="D38" s="6" t="s">
        <v>363</v>
      </c>
      <c r="E38" s="6" t="s">
        <v>539</v>
      </c>
      <c r="F38" s="6" t="s">
        <v>540</v>
      </c>
      <c r="G38" s="6" t="s">
        <v>541</v>
      </c>
      <c r="I38" s="6" t="s">
        <v>542</v>
      </c>
      <c r="J38" s="6" t="s">
        <v>543</v>
      </c>
      <c r="K38" s="6" t="s">
        <v>544</v>
      </c>
    </row>
    <row r="39" spans="1:11" x14ac:dyDescent="0.35">
      <c r="A39" s="6" t="s">
        <v>545</v>
      </c>
      <c r="B39" s="6" t="s">
        <v>546</v>
      </c>
      <c r="C39" s="6" t="s">
        <v>547</v>
      </c>
      <c r="D39" s="6" t="s">
        <v>297</v>
      </c>
      <c r="E39" s="6" t="s">
        <v>548</v>
      </c>
      <c r="F39" s="6" t="s">
        <v>549</v>
      </c>
      <c r="G39" s="6" t="s">
        <v>550</v>
      </c>
      <c r="H39" s="6" t="s">
        <v>551</v>
      </c>
      <c r="I39" s="6" t="s">
        <v>273</v>
      </c>
      <c r="J39" s="6" t="s">
        <v>552</v>
      </c>
    </row>
    <row r="40" spans="1:11" x14ac:dyDescent="0.35">
      <c r="A40" s="6" t="s">
        <v>553</v>
      </c>
      <c r="B40" s="6" t="s">
        <v>554</v>
      </c>
      <c r="C40" s="6" t="s">
        <v>555</v>
      </c>
      <c r="D40" s="6" t="s">
        <v>363</v>
      </c>
      <c r="E40" s="6" t="s">
        <v>556</v>
      </c>
      <c r="F40" s="6" t="s">
        <v>557</v>
      </c>
      <c r="H40" s="6" t="s">
        <v>558</v>
      </c>
      <c r="I40" s="6" t="s">
        <v>203</v>
      </c>
      <c r="J40" s="6" t="s">
        <v>559</v>
      </c>
    </row>
    <row r="41" spans="1:11" x14ac:dyDescent="0.35">
      <c r="A41" s="6" t="s">
        <v>560</v>
      </c>
      <c r="B41" s="6" t="s">
        <v>561</v>
      </c>
      <c r="C41" s="6" t="s">
        <v>562</v>
      </c>
      <c r="D41" s="6" t="s">
        <v>245</v>
      </c>
      <c r="E41" s="6" t="s">
        <v>563</v>
      </c>
      <c r="F41" s="6" t="s">
        <v>564</v>
      </c>
      <c r="H41" s="6" t="s">
        <v>565</v>
      </c>
      <c r="I41" s="6" t="s">
        <v>201</v>
      </c>
      <c r="J41" s="6" t="s">
        <v>566</v>
      </c>
      <c r="K41" s="6" t="s">
        <v>567</v>
      </c>
    </row>
    <row r="42" spans="1:11" x14ac:dyDescent="0.35">
      <c r="A42" s="6" t="s">
        <v>568</v>
      </c>
      <c r="B42" s="6" t="s">
        <v>569</v>
      </c>
      <c r="C42" s="6" t="s">
        <v>570</v>
      </c>
      <c r="D42" s="6" t="s">
        <v>403</v>
      </c>
      <c r="E42" s="6" t="s">
        <v>571</v>
      </c>
      <c r="F42" s="6" t="s">
        <v>572</v>
      </c>
      <c r="H42" s="6" t="s">
        <v>573</v>
      </c>
      <c r="I42" s="6" t="s">
        <v>201</v>
      </c>
      <c r="J42" s="6" t="s">
        <v>574</v>
      </c>
      <c r="K42" s="6" t="s">
        <v>575</v>
      </c>
    </row>
    <row r="43" spans="1:11" x14ac:dyDescent="0.35">
      <c r="A43" s="6" t="s">
        <v>576</v>
      </c>
      <c r="B43" s="6" t="s">
        <v>577</v>
      </c>
      <c r="C43" s="6" t="s">
        <v>578</v>
      </c>
      <c r="D43" s="6" t="s">
        <v>412</v>
      </c>
      <c r="E43" s="6" t="s">
        <v>579</v>
      </c>
      <c r="F43" s="6" t="s">
        <v>580</v>
      </c>
      <c r="G43" s="6" t="s">
        <v>325</v>
      </c>
      <c r="H43" s="6" t="s">
        <v>581</v>
      </c>
      <c r="I43" s="6" t="s">
        <v>327</v>
      </c>
      <c r="J43" s="6" t="s">
        <v>582</v>
      </c>
      <c r="K43" s="6" t="s">
        <v>583</v>
      </c>
    </row>
    <row r="44" spans="1:11" x14ac:dyDescent="0.35">
      <c r="A44" s="6" t="s">
        <v>584</v>
      </c>
      <c r="B44" s="6" t="s">
        <v>585</v>
      </c>
      <c r="C44" s="6" t="s">
        <v>586</v>
      </c>
      <c r="D44" s="6" t="s">
        <v>297</v>
      </c>
      <c r="E44" s="6" t="s">
        <v>587</v>
      </c>
      <c r="F44" s="6" t="s">
        <v>588</v>
      </c>
      <c r="G44" s="6" t="s">
        <v>589</v>
      </c>
      <c r="H44" s="6" t="s">
        <v>590</v>
      </c>
      <c r="I44" s="6" t="s">
        <v>498</v>
      </c>
      <c r="J44" s="6" t="s">
        <v>591</v>
      </c>
      <c r="K44" s="6" t="s">
        <v>592</v>
      </c>
    </row>
    <row r="45" spans="1:11" x14ac:dyDescent="0.35">
      <c r="A45" s="6" t="s">
        <v>593</v>
      </c>
      <c r="B45" s="6" t="s">
        <v>594</v>
      </c>
      <c r="C45" s="6" t="s">
        <v>595</v>
      </c>
      <c r="D45" s="6" t="s">
        <v>245</v>
      </c>
      <c r="E45" s="6" t="s">
        <v>596</v>
      </c>
      <c r="F45" s="6" t="s">
        <v>597</v>
      </c>
      <c r="H45" s="6" t="s">
        <v>598</v>
      </c>
      <c r="I45" s="6" t="s">
        <v>203</v>
      </c>
      <c r="J45" s="6" t="s">
        <v>599</v>
      </c>
      <c r="K45" s="6" t="s">
        <v>600</v>
      </c>
    </row>
    <row r="46" spans="1:11" x14ac:dyDescent="0.35">
      <c r="A46" s="6" t="s">
        <v>601</v>
      </c>
      <c r="B46" s="6" t="s">
        <v>602</v>
      </c>
      <c r="C46" s="6" t="s">
        <v>603</v>
      </c>
      <c r="D46" s="6" t="s">
        <v>254</v>
      </c>
      <c r="E46" s="6" t="s">
        <v>604</v>
      </c>
      <c r="F46" s="6" t="s">
        <v>605</v>
      </c>
      <c r="G46" s="6" t="s">
        <v>606</v>
      </c>
      <c r="H46" s="6" t="s">
        <v>607</v>
      </c>
      <c r="I46" s="6" t="s">
        <v>498</v>
      </c>
      <c r="J46" s="6" t="s">
        <v>608</v>
      </c>
    </row>
    <row r="47" spans="1:11" x14ac:dyDescent="0.35">
      <c r="A47" s="6" t="s">
        <v>609</v>
      </c>
      <c r="B47" s="6" t="s">
        <v>610</v>
      </c>
      <c r="C47" s="6" t="s">
        <v>611</v>
      </c>
      <c r="D47" s="6" t="s">
        <v>322</v>
      </c>
      <c r="E47" s="6" t="s">
        <v>612</v>
      </c>
      <c r="F47" s="6" t="s">
        <v>613</v>
      </c>
      <c r="G47" s="6" t="s">
        <v>614</v>
      </c>
      <c r="H47" s="6" t="s">
        <v>615</v>
      </c>
      <c r="I47" s="6" t="s">
        <v>507</v>
      </c>
      <c r="J47" s="6" t="s">
        <v>616</v>
      </c>
      <c r="K47" s="6" t="s">
        <v>617</v>
      </c>
    </row>
    <row r="48" spans="1:11" x14ac:dyDescent="0.35">
      <c r="A48" s="6" t="s">
        <v>618</v>
      </c>
      <c r="B48" s="6" t="s">
        <v>619</v>
      </c>
      <c r="C48" s="6" t="s">
        <v>620</v>
      </c>
      <c r="D48" s="6" t="s">
        <v>254</v>
      </c>
      <c r="E48" s="6" t="s">
        <v>621</v>
      </c>
      <c r="F48" s="6" t="s">
        <v>622</v>
      </c>
      <c r="G48" s="6" t="s">
        <v>623</v>
      </c>
      <c r="H48" s="6" t="s">
        <v>624</v>
      </c>
      <c r="I48" s="6" t="s">
        <v>507</v>
      </c>
      <c r="J48" s="6" t="s">
        <v>625</v>
      </c>
      <c r="K48" s="6" t="s">
        <v>626</v>
      </c>
    </row>
    <row r="49" spans="1:11" x14ac:dyDescent="0.35">
      <c r="A49" s="6" t="s">
        <v>627</v>
      </c>
      <c r="B49" s="6" t="s">
        <v>628</v>
      </c>
      <c r="C49" s="6" t="s">
        <v>629</v>
      </c>
      <c r="D49" s="6" t="s">
        <v>403</v>
      </c>
      <c r="E49" s="6" t="s">
        <v>630</v>
      </c>
      <c r="F49" s="6" t="s">
        <v>631</v>
      </c>
      <c r="G49" s="6" t="s">
        <v>496</v>
      </c>
      <c r="H49" s="6" t="s">
        <v>632</v>
      </c>
      <c r="I49" s="6" t="s">
        <v>498</v>
      </c>
      <c r="J49" s="6" t="s">
        <v>633</v>
      </c>
      <c r="K49" s="6" t="s">
        <v>634</v>
      </c>
    </row>
    <row r="50" spans="1:11" x14ac:dyDescent="0.35">
      <c r="A50" s="6" t="s">
        <v>635</v>
      </c>
      <c r="B50" s="6" t="s">
        <v>636</v>
      </c>
      <c r="C50" s="6" t="s">
        <v>637</v>
      </c>
      <c r="D50" s="6" t="s">
        <v>297</v>
      </c>
      <c r="E50" s="6" t="s">
        <v>638</v>
      </c>
      <c r="F50" s="6" t="s">
        <v>639</v>
      </c>
      <c r="H50" s="6" t="s">
        <v>640</v>
      </c>
      <c r="I50" s="6" t="s">
        <v>213</v>
      </c>
      <c r="J50" s="6" t="s">
        <v>641</v>
      </c>
      <c r="K50" s="6" t="s">
        <v>642</v>
      </c>
    </row>
    <row r="51" spans="1:11" x14ac:dyDescent="0.35">
      <c r="A51" s="6" t="s">
        <v>643</v>
      </c>
      <c r="B51" s="6" t="s">
        <v>644</v>
      </c>
      <c r="C51" s="6" t="s">
        <v>645</v>
      </c>
      <c r="D51" s="6" t="s">
        <v>339</v>
      </c>
      <c r="E51" s="6" t="s">
        <v>646</v>
      </c>
      <c r="F51" s="6" t="s">
        <v>647</v>
      </c>
      <c r="H51" s="6" t="s">
        <v>648</v>
      </c>
      <c r="I51" s="6" t="s">
        <v>649</v>
      </c>
      <c r="J51" s="6" t="s">
        <v>650</v>
      </c>
      <c r="K51" s="6" t="s">
        <v>651</v>
      </c>
    </row>
    <row r="52" spans="1:11" x14ac:dyDescent="0.35">
      <c r="A52" s="6" t="s">
        <v>652</v>
      </c>
      <c r="B52" s="6" t="s">
        <v>653</v>
      </c>
      <c r="C52" s="6" t="s">
        <v>654</v>
      </c>
      <c r="D52" s="6" t="s">
        <v>412</v>
      </c>
      <c r="E52" s="6" t="s">
        <v>655</v>
      </c>
      <c r="F52" s="6" t="s">
        <v>656</v>
      </c>
      <c r="G52" s="6" t="s">
        <v>657</v>
      </c>
      <c r="H52" s="6" t="s">
        <v>658</v>
      </c>
      <c r="I52" s="6" t="s">
        <v>327</v>
      </c>
      <c r="J52" s="6" t="s">
        <v>659</v>
      </c>
      <c r="K52" s="6" t="s">
        <v>660</v>
      </c>
    </row>
    <row r="53" spans="1:11" x14ac:dyDescent="0.35">
      <c r="A53" s="6" t="s">
        <v>661</v>
      </c>
      <c r="B53" s="6" t="s">
        <v>662</v>
      </c>
      <c r="C53" s="6" t="s">
        <v>663</v>
      </c>
      <c r="D53" s="6" t="s">
        <v>412</v>
      </c>
      <c r="E53" s="6" t="s">
        <v>664</v>
      </c>
      <c r="F53" s="6" t="s">
        <v>665</v>
      </c>
      <c r="H53" s="6" t="s">
        <v>666</v>
      </c>
      <c r="I53" s="6" t="s">
        <v>203</v>
      </c>
      <c r="J53" s="6" t="s">
        <v>667</v>
      </c>
    </row>
    <row r="54" spans="1:11" x14ac:dyDescent="0.35">
      <c r="A54" s="6" t="s">
        <v>668</v>
      </c>
      <c r="B54" s="6" t="s">
        <v>669</v>
      </c>
      <c r="C54" s="6" t="s">
        <v>670</v>
      </c>
      <c r="D54" s="6" t="s">
        <v>363</v>
      </c>
      <c r="E54" s="6" t="s">
        <v>671</v>
      </c>
      <c r="F54" s="6" t="s">
        <v>271</v>
      </c>
      <c r="H54" s="6" t="s">
        <v>672</v>
      </c>
      <c r="I54" s="6" t="s">
        <v>273</v>
      </c>
      <c r="J54" s="6" t="s">
        <v>673</v>
      </c>
      <c r="K54" s="6" t="s">
        <v>674</v>
      </c>
    </row>
    <row r="55" spans="1:11" x14ac:dyDescent="0.35">
      <c r="A55" s="6" t="s">
        <v>675</v>
      </c>
      <c r="B55" s="6" t="s">
        <v>676</v>
      </c>
      <c r="C55" s="6" t="s">
        <v>677</v>
      </c>
      <c r="D55" s="6" t="s">
        <v>339</v>
      </c>
      <c r="E55" s="6" t="s">
        <v>678</v>
      </c>
      <c r="F55" s="6" t="s">
        <v>341</v>
      </c>
      <c r="H55" s="6" t="s">
        <v>342</v>
      </c>
      <c r="I55" s="6" t="s">
        <v>343</v>
      </c>
      <c r="J55" s="6" t="s">
        <v>679</v>
      </c>
      <c r="K55" s="6" t="s">
        <v>680</v>
      </c>
    </row>
    <row r="56" spans="1:11" x14ac:dyDescent="0.35">
      <c r="A56" s="6" t="s">
        <v>681</v>
      </c>
      <c r="B56" s="6" t="s">
        <v>682</v>
      </c>
      <c r="C56" s="6" t="s">
        <v>683</v>
      </c>
      <c r="D56" s="6" t="s">
        <v>245</v>
      </c>
      <c r="E56" s="6" t="s">
        <v>684</v>
      </c>
      <c r="F56" s="6" t="s">
        <v>685</v>
      </c>
      <c r="G56" s="6" t="s">
        <v>686</v>
      </c>
      <c r="H56" s="6" t="s">
        <v>687</v>
      </c>
      <c r="I56" s="6" t="s">
        <v>498</v>
      </c>
      <c r="J56" s="6" t="s">
        <v>688</v>
      </c>
      <c r="K56" s="6" t="s">
        <v>689</v>
      </c>
    </row>
    <row r="57" spans="1:11" x14ac:dyDescent="0.35">
      <c r="A57" s="6" t="s">
        <v>690</v>
      </c>
      <c r="B57" s="6" t="s">
        <v>691</v>
      </c>
      <c r="C57" s="6" t="s">
        <v>692</v>
      </c>
      <c r="D57" s="6" t="s">
        <v>254</v>
      </c>
      <c r="E57" s="6" t="s">
        <v>693</v>
      </c>
      <c r="F57" s="6" t="s">
        <v>694</v>
      </c>
      <c r="H57" s="6" t="s">
        <v>695</v>
      </c>
      <c r="I57" s="6" t="s">
        <v>203</v>
      </c>
      <c r="J57" s="6" t="s">
        <v>696</v>
      </c>
      <c r="K57" s="6" t="s">
        <v>697</v>
      </c>
    </row>
    <row r="58" spans="1:11" x14ac:dyDescent="0.35">
      <c r="A58" s="6" t="s">
        <v>698</v>
      </c>
      <c r="B58" s="6" t="s">
        <v>699</v>
      </c>
      <c r="C58" s="6" t="s">
        <v>700</v>
      </c>
      <c r="D58" s="6" t="s">
        <v>254</v>
      </c>
      <c r="E58" s="6" t="s">
        <v>701</v>
      </c>
      <c r="F58" s="6" t="s">
        <v>702</v>
      </c>
      <c r="H58" s="6" t="s">
        <v>703</v>
      </c>
      <c r="I58" s="6" t="s">
        <v>201</v>
      </c>
      <c r="J58" s="6" t="s">
        <v>704</v>
      </c>
      <c r="K58" s="6" t="s">
        <v>705</v>
      </c>
    </row>
    <row r="59" spans="1:11" x14ac:dyDescent="0.35">
      <c r="A59" s="6" t="s">
        <v>706</v>
      </c>
      <c r="B59" s="6" t="s">
        <v>707</v>
      </c>
      <c r="C59" s="6" t="s">
        <v>708</v>
      </c>
      <c r="D59" s="6" t="s">
        <v>245</v>
      </c>
      <c r="E59" s="6" t="s">
        <v>709</v>
      </c>
      <c r="F59" s="6" t="s">
        <v>256</v>
      </c>
      <c r="H59" s="6" t="s">
        <v>710</v>
      </c>
      <c r="I59" s="6" t="s">
        <v>258</v>
      </c>
      <c r="J59" s="6" t="s">
        <v>711</v>
      </c>
      <c r="K59" s="6" t="s">
        <v>712</v>
      </c>
    </row>
    <row r="60" spans="1:11" x14ac:dyDescent="0.35">
      <c r="A60" s="6" t="s">
        <v>713</v>
      </c>
      <c r="B60" s="6" t="s">
        <v>714</v>
      </c>
      <c r="C60" s="6" t="s">
        <v>715</v>
      </c>
      <c r="D60" s="6" t="s">
        <v>403</v>
      </c>
      <c r="E60" s="6" t="s">
        <v>716</v>
      </c>
      <c r="F60" s="6" t="s">
        <v>717</v>
      </c>
      <c r="H60" s="6" t="s">
        <v>718</v>
      </c>
      <c r="I60" s="6" t="s">
        <v>216</v>
      </c>
      <c r="J60" s="6" t="s">
        <v>719</v>
      </c>
      <c r="K60" s="6" t="s">
        <v>720</v>
      </c>
    </row>
    <row r="61" spans="1:11" x14ac:dyDescent="0.35">
      <c r="A61" s="6" t="s">
        <v>721</v>
      </c>
      <c r="B61" s="6" t="s">
        <v>722</v>
      </c>
      <c r="C61" s="6" t="s">
        <v>723</v>
      </c>
      <c r="D61" s="6" t="s">
        <v>245</v>
      </c>
      <c r="E61" s="6" t="s">
        <v>724</v>
      </c>
      <c r="F61" s="6" t="s">
        <v>464</v>
      </c>
      <c r="H61" s="6" t="s">
        <v>725</v>
      </c>
      <c r="I61" s="6" t="s">
        <v>466</v>
      </c>
      <c r="J61" s="6" t="s">
        <v>726</v>
      </c>
    </row>
    <row r="62" spans="1:11" x14ac:dyDescent="0.35">
      <c r="A62" s="6" t="s">
        <v>727</v>
      </c>
      <c r="B62" s="6" t="s">
        <v>728</v>
      </c>
      <c r="C62" s="6" t="s">
        <v>729</v>
      </c>
      <c r="D62" s="6" t="s">
        <v>322</v>
      </c>
      <c r="E62" s="6" t="s">
        <v>730</v>
      </c>
      <c r="F62" s="6" t="s">
        <v>514</v>
      </c>
      <c r="G62" s="6" t="s">
        <v>515</v>
      </c>
      <c r="H62" s="6" t="s">
        <v>731</v>
      </c>
      <c r="I62" s="6" t="s">
        <v>368</v>
      </c>
      <c r="J62" s="6" t="s">
        <v>732</v>
      </c>
      <c r="K62" s="6" t="s">
        <v>733</v>
      </c>
    </row>
    <row r="63" spans="1:11" x14ac:dyDescent="0.35">
      <c r="A63" s="6" t="s">
        <v>734</v>
      </c>
      <c r="B63" s="6" t="s">
        <v>735</v>
      </c>
      <c r="C63" s="6" t="s">
        <v>736</v>
      </c>
      <c r="D63" s="6" t="s">
        <v>412</v>
      </c>
      <c r="E63" s="6" t="s">
        <v>737</v>
      </c>
      <c r="F63" s="6" t="s">
        <v>365</v>
      </c>
      <c r="G63" s="6" t="s">
        <v>366</v>
      </c>
      <c r="H63" s="6" t="s">
        <v>738</v>
      </c>
      <c r="I63" s="6" t="s">
        <v>368</v>
      </c>
      <c r="J63" s="6" t="s">
        <v>739</v>
      </c>
    </row>
    <row r="64" spans="1:11" x14ac:dyDescent="0.35">
      <c r="A64" s="6" t="s">
        <v>740</v>
      </c>
      <c r="B64" s="6" t="s">
        <v>741</v>
      </c>
      <c r="C64" s="6" t="s">
        <v>742</v>
      </c>
      <c r="D64" s="6" t="s">
        <v>322</v>
      </c>
      <c r="E64" s="6" t="s">
        <v>743</v>
      </c>
      <c r="F64" s="6" t="s">
        <v>744</v>
      </c>
      <c r="H64" s="6" t="s">
        <v>745</v>
      </c>
      <c r="I64" s="6" t="s">
        <v>203</v>
      </c>
      <c r="J64" s="6" t="s">
        <v>746</v>
      </c>
    </row>
    <row r="65" spans="1:11" x14ac:dyDescent="0.35">
      <c r="A65" s="6" t="s">
        <v>747</v>
      </c>
      <c r="B65" s="6" t="s">
        <v>748</v>
      </c>
      <c r="C65" s="6" t="s">
        <v>749</v>
      </c>
      <c r="D65" s="6" t="s">
        <v>245</v>
      </c>
      <c r="E65" s="6" t="s">
        <v>750</v>
      </c>
      <c r="F65" s="6" t="s">
        <v>341</v>
      </c>
      <c r="H65" s="6" t="s">
        <v>342</v>
      </c>
      <c r="I65" s="6" t="s">
        <v>343</v>
      </c>
      <c r="J65" s="6" t="s">
        <v>751</v>
      </c>
      <c r="K65" s="6" t="s">
        <v>752</v>
      </c>
    </row>
    <row r="66" spans="1:11" x14ac:dyDescent="0.35">
      <c r="A66" s="6" t="s">
        <v>753</v>
      </c>
      <c r="B66" s="6" t="s">
        <v>754</v>
      </c>
      <c r="C66" s="6" t="s">
        <v>755</v>
      </c>
      <c r="D66" s="6" t="s">
        <v>756</v>
      </c>
      <c r="E66" s="6" t="s">
        <v>757</v>
      </c>
      <c r="F66" s="6" t="s">
        <v>758</v>
      </c>
      <c r="G66" s="6" t="s">
        <v>759</v>
      </c>
      <c r="H66" s="6" t="s">
        <v>760</v>
      </c>
      <c r="I66" s="6" t="s">
        <v>498</v>
      </c>
      <c r="J66" s="6" t="s">
        <v>761</v>
      </c>
      <c r="K66" s="6" t="s">
        <v>762</v>
      </c>
    </row>
    <row r="67" spans="1:11" x14ac:dyDescent="0.35">
      <c r="A67" s="6" t="s">
        <v>763</v>
      </c>
      <c r="B67" s="6" t="s">
        <v>764</v>
      </c>
      <c r="C67" s="6" t="s">
        <v>765</v>
      </c>
      <c r="D67" s="6" t="s">
        <v>363</v>
      </c>
      <c r="E67" s="6" t="s">
        <v>766</v>
      </c>
      <c r="F67" s="6" t="s">
        <v>767</v>
      </c>
      <c r="H67" s="6" t="s">
        <v>768</v>
      </c>
      <c r="I67" s="6" t="s">
        <v>213</v>
      </c>
      <c r="J67" s="6" t="s">
        <v>769</v>
      </c>
      <c r="K67" s="6" t="s">
        <v>770</v>
      </c>
    </row>
    <row r="68" spans="1:11" x14ac:dyDescent="0.35">
      <c r="A68" s="6" t="s">
        <v>771</v>
      </c>
      <c r="B68" s="6" t="s">
        <v>772</v>
      </c>
      <c r="C68" s="6" t="s">
        <v>773</v>
      </c>
      <c r="D68" s="6" t="s">
        <v>426</v>
      </c>
      <c r="E68" s="6" t="s">
        <v>774</v>
      </c>
      <c r="F68" s="6" t="s">
        <v>514</v>
      </c>
      <c r="G68" s="6" t="s">
        <v>515</v>
      </c>
      <c r="H68" s="6" t="s">
        <v>775</v>
      </c>
      <c r="I68" s="6" t="s">
        <v>368</v>
      </c>
      <c r="J68" s="6" t="s">
        <v>776</v>
      </c>
    </row>
    <row r="69" spans="1:11" x14ac:dyDescent="0.35">
      <c r="A69" s="6" t="s">
        <v>777</v>
      </c>
      <c r="B69" s="6" t="s">
        <v>778</v>
      </c>
      <c r="C69" s="6" t="s">
        <v>779</v>
      </c>
      <c r="D69" s="6" t="s">
        <v>403</v>
      </c>
      <c r="E69" s="6" t="s">
        <v>780</v>
      </c>
      <c r="F69" s="6" t="s">
        <v>781</v>
      </c>
      <c r="H69" s="6" t="s">
        <v>782</v>
      </c>
      <c r="I69" s="6" t="s">
        <v>219</v>
      </c>
      <c r="J69" s="6" t="s">
        <v>783</v>
      </c>
    </row>
    <row r="70" spans="1:11" x14ac:dyDescent="0.35">
      <c r="A70" s="6" t="s">
        <v>784</v>
      </c>
      <c r="B70" s="6" t="s">
        <v>785</v>
      </c>
      <c r="C70" s="6" t="s">
        <v>786</v>
      </c>
      <c r="D70" s="6" t="s">
        <v>322</v>
      </c>
      <c r="E70" s="6" t="s">
        <v>787</v>
      </c>
      <c r="F70" s="6" t="s">
        <v>307</v>
      </c>
      <c r="H70" s="6" t="s">
        <v>788</v>
      </c>
      <c r="I70" s="6" t="s">
        <v>215</v>
      </c>
      <c r="J70" s="6" t="s">
        <v>789</v>
      </c>
      <c r="K70" s="6" t="s">
        <v>790</v>
      </c>
    </row>
    <row r="71" spans="1:11" x14ac:dyDescent="0.35">
      <c r="A71" s="6" t="s">
        <v>791</v>
      </c>
      <c r="B71" s="6" t="s">
        <v>792</v>
      </c>
      <c r="C71" s="6" t="s">
        <v>793</v>
      </c>
      <c r="D71" s="6" t="s">
        <v>254</v>
      </c>
      <c r="E71" s="6" t="s">
        <v>794</v>
      </c>
      <c r="F71" s="6" t="s">
        <v>795</v>
      </c>
      <c r="H71" s="6" t="s">
        <v>796</v>
      </c>
      <c r="I71" s="6" t="s">
        <v>797</v>
      </c>
      <c r="J71" s="6" t="s">
        <v>798</v>
      </c>
      <c r="K71" s="6" t="s">
        <v>799</v>
      </c>
    </row>
    <row r="72" spans="1:11" x14ac:dyDescent="0.35">
      <c r="A72" s="6" t="s">
        <v>800</v>
      </c>
      <c r="B72" s="6" t="s">
        <v>801</v>
      </c>
      <c r="C72" s="6" t="s">
        <v>802</v>
      </c>
      <c r="D72" s="6" t="s">
        <v>245</v>
      </c>
      <c r="E72" s="6" t="s">
        <v>803</v>
      </c>
      <c r="F72" s="6" t="s">
        <v>804</v>
      </c>
      <c r="G72" s="6" t="s">
        <v>805</v>
      </c>
      <c r="H72" s="6" t="s">
        <v>806</v>
      </c>
      <c r="I72" s="6" t="s">
        <v>498</v>
      </c>
      <c r="J72" s="6" t="s">
        <v>807</v>
      </c>
    </row>
    <row r="73" spans="1:11" x14ac:dyDescent="0.35">
      <c r="A73" s="6" t="s">
        <v>808</v>
      </c>
      <c r="B73" s="6" t="s">
        <v>809</v>
      </c>
      <c r="C73" s="6" t="s">
        <v>810</v>
      </c>
      <c r="D73" s="6" t="s">
        <v>403</v>
      </c>
      <c r="E73" s="6" t="s">
        <v>811</v>
      </c>
      <c r="F73" s="6" t="s">
        <v>271</v>
      </c>
      <c r="H73" s="6" t="s">
        <v>812</v>
      </c>
      <c r="I73" s="6" t="s">
        <v>273</v>
      </c>
      <c r="J73" s="6" t="s">
        <v>813</v>
      </c>
      <c r="K73" s="6" t="s">
        <v>814</v>
      </c>
    </row>
    <row r="74" spans="1:11" x14ac:dyDescent="0.35">
      <c r="A74" s="6" t="s">
        <v>815</v>
      </c>
      <c r="B74" s="6" t="s">
        <v>816</v>
      </c>
      <c r="C74" s="6" t="s">
        <v>817</v>
      </c>
      <c r="D74" s="6" t="s">
        <v>254</v>
      </c>
      <c r="E74" s="6" t="s">
        <v>818</v>
      </c>
      <c r="F74" s="6" t="s">
        <v>819</v>
      </c>
      <c r="H74" s="6" t="s">
        <v>820</v>
      </c>
      <c r="I74" s="6" t="s">
        <v>821</v>
      </c>
      <c r="J74" s="6" t="s">
        <v>822</v>
      </c>
      <c r="K74" s="6" t="s">
        <v>823</v>
      </c>
    </row>
    <row r="75" spans="1:11" x14ac:dyDescent="0.35">
      <c r="A75" s="6" t="s">
        <v>824</v>
      </c>
      <c r="B75" s="6" t="s">
        <v>825</v>
      </c>
      <c r="C75" s="6" t="s">
        <v>826</v>
      </c>
      <c r="D75" s="6" t="s">
        <v>297</v>
      </c>
      <c r="E75" s="6" t="s">
        <v>827</v>
      </c>
      <c r="F75" s="6" t="s">
        <v>702</v>
      </c>
      <c r="H75" s="6" t="s">
        <v>828</v>
      </c>
      <c r="I75" s="6" t="s">
        <v>201</v>
      </c>
      <c r="J75" s="6" t="s">
        <v>829</v>
      </c>
      <c r="K75" s="6" t="s">
        <v>830</v>
      </c>
    </row>
    <row r="76" spans="1:11" x14ac:dyDescent="0.35">
      <c r="A76" s="6" t="s">
        <v>831</v>
      </c>
      <c r="B76" s="6" t="s">
        <v>832</v>
      </c>
      <c r="C76" s="6" t="s">
        <v>833</v>
      </c>
      <c r="D76" s="6" t="s">
        <v>403</v>
      </c>
      <c r="E76" s="6" t="s">
        <v>834</v>
      </c>
      <c r="F76" s="6" t="s">
        <v>835</v>
      </c>
      <c r="G76" s="6" t="s">
        <v>836</v>
      </c>
      <c r="H76" s="6" t="s">
        <v>837</v>
      </c>
      <c r="I76" s="6" t="s">
        <v>498</v>
      </c>
      <c r="J76" s="6" t="s">
        <v>838</v>
      </c>
      <c r="K76" s="6" t="s">
        <v>839</v>
      </c>
    </row>
    <row r="77" spans="1:11" x14ac:dyDescent="0.35">
      <c r="A77" s="6" t="s">
        <v>840</v>
      </c>
      <c r="B77" s="6" t="s">
        <v>841</v>
      </c>
      <c r="C77" s="6" t="s">
        <v>842</v>
      </c>
      <c r="D77" s="6" t="s">
        <v>322</v>
      </c>
      <c r="E77" s="6" t="s">
        <v>843</v>
      </c>
      <c r="F77" s="6" t="s">
        <v>844</v>
      </c>
      <c r="H77" s="6" t="s">
        <v>845</v>
      </c>
      <c r="I77" s="6" t="s">
        <v>649</v>
      </c>
      <c r="J77" s="6" t="s">
        <v>846</v>
      </c>
      <c r="K77" s="6" t="s">
        <v>847</v>
      </c>
    </row>
    <row r="78" spans="1:11" x14ac:dyDescent="0.35">
      <c r="A78" s="6" t="s">
        <v>848</v>
      </c>
      <c r="B78" s="6" t="s">
        <v>849</v>
      </c>
      <c r="C78" s="6" t="s">
        <v>850</v>
      </c>
      <c r="D78" s="6" t="s">
        <v>297</v>
      </c>
      <c r="E78" s="6" t="s">
        <v>851</v>
      </c>
      <c r="F78" s="6" t="s">
        <v>631</v>
      </c>
      <c r="G78" s="6" t="s">
        <v>496</v>
      </c>
      <c r="H78" s="6" t="s">
        <v>852</v>
      </c>
      <c r="I78" s="6" t="s">
        <v>498</v>
      </c>
      <c r="J78" s="6" t="s">
        <v>853</v>
      </c>
    </row>
    <row r="79" spans="1:11" x14ac:dyDescent="0.35">
      <c r="A79" s="6" t="s">
        <v>854</v>
      </c>
      <c r="B79" s="6" t="s">
        <v>855</v>
      </c>
      <c r="C79" s="6" t="s">
        <v>856</v>
      </c>
      <c r="D79" s="6" t="s">
        <v>412</v>
      </c>
      <c r="E79" s="6" t="s">
        <v>857</v>
      </c>
      <c r="F79" s="6" t="s">
        <v>858</v>
      </c>
      <c r="G79" s="6" t="s">
        <v>859</v>
      </c>
      <c r="H79" s="6" t="s">
        <v>860</v>
      </c>
      <c r="I79" s="6" t="s">
        <v>498</v>
      </c>
      <c r="J79" s="6" t="s">
        <v>861</v>
      </c>
      <c r="K79" s="6" t="s">
        <v>862</v>
      </c>
    </row>
    <row r="80" spans="1:11" x14ac:dyDescent="0.35">
      <c r="A80" s="6" t="s">
        <v>863</v>
      </c>
      <c r="B80" s="6" t="s">
        <v>864</v>
      </c>
      <c r="C80" s="6" t="s">
        <v>865</v>
      </c>
      <c r="D80" s="6" t="s">
        <v>297</v>
      </c>
      <c r="E80" s="6" t="s">
        <v>866</v>
      </c>
      <c r="F80" s="6" t="s">
        <v>867</v>
      </c>
      <c r="H80" s="6" t="s">
        <v>868</v>
      </c>
      <c r="I80" s="6" t="s">
        <v>203</v>
      </c>
      <c r="J80" s="6" t="s">
        <v>869</v>
      </c>
      <c r="K80" s="6" t="s">
        <v>870</v>
      </c>
    </row>
    <row r="81" spans="1:11" x14ac:dyDescent="0.35">
      <c r="A81" s="6" t="s">
        <v>871</v>
      </c>
      <c r="B81" s="6" t="s">
        <v>872</v>
      </c>
      <c r="C81" s="6" t="s">
        <v>873</v>
      </c>
      <c r="D81" s="6" t="s">
        <v>254</v>
      </c>
      <c r="E81" s="6" t="s">
        <v>874</v>
      </c>
      <c r="F81" s="6" t="s">
        <v>256</v>
      </c>
      <c r="H81" s="6" t="s">
        <v>710</v>
      </c>
      <c r="I81" s="6" t="s">
        <v>258</v>
      </c>
      <c r="J81" s="6" t="s">
        <v>875</v>
      </c>
    </row>
    <row r="82" spans="1:11" x14ac:dyDescent="0.35">
      <c r="A82" s="6" t="s">
        <v>876</v>
      </c>
      <c r="B82" s="6" t="s">
        <v>877</v>
      </c>
      <c r="C82" s="6" t="s">
        <v>878</v>
      </c>
      <c r="D82" s="6" t="s">
        <v>245</v>
      </c>
      <c r="E82" s="6" t="s">
        <v>879</v>
      </c>
      <c r="F82" s="6" t="s">
        <v>365</v>
      </c>
      <c r="G82" s="6" t="s">
        <v>366</v>
      </c>
      <c r="H82" s="6" t="s">
        <v>880</v>
      </c>
      <c r="I82" s="6" t="s">
        <v>368</v>
      </c>
      <c r="J82" s="6" t="s">
        <v>881</v>
      </c>
      <c r="K82" s="6" t="s">
        <v>882</v>
      </c>
    </row>
    <row r="83" spans="1:11" x14ac:dyDescent="0.35">
      <c r="A83" s="6" t="s">
        <v>883</v>
      </c>
      <c r="B83" s="6" t="s">
        <v>884</v>
      </c>
      <c r="C83" s="6" t="s">
        <v>885</v>
      </c>
      <c r="D83" s="6" t="s">
        <v>363</v>
      </c>
      <c r="E83" s="6" t="s">
        <v>886</v>
      </c>
      <c r="F83" s="6" t="s">
        <v>887</v>
      </c>
      <c r="G83" s="6" t="s">
        <v>589</v>
      </c>
      <c r="H83" s="6" t="s">
        <v>888</v>
      </c>
      <c r="I83" s="6" t="s">
        <v>498</v>
      </c>
      <c r="J83" s="6" t="s">
        <v>889</v>
      </c>
      <c r="K83" s="6" t="s">
        <v>890</v>
      </c>
    </row>
    <row r="84" spans="1:11" x14ac:dyDescent="0.35">
      <c r="A84" s="6" t="s">
        <v>891</v>
      </c>
      <c r="B84" s="6" t="s">
        <v>892</v>
      </c>
      <c r="C84" s="6" t="s">
        <v>893</v>
      </c>
      <c r="D84" s="6" t="s">
        <v>403</v>
      </c>
      <c r="E84" s="6" t="s">
        <v>894</v>
      </c>
      <c r="F84" s="6" t="s">
        <v>895</v>
      </c>
      <c r="H84" s="6" t="s">
        <v>896</v>
      </c>
      <c r="I84" s="6" t="s">
        <v>821</v>
      </c>
      <c r="J84" s="6" t="s">
        <v>897</v>
      </c>
      <c r="K84" s="6" t="s">
        <v>898</v>
      </c>
    </row>
    <row r="85" spans="1:11" x14ac:dyDescent="0.35">
      <c r="A85" s="6" t="s">
        <v>899</v>
      </c>
      <c r="B85" s="6" t="s">
        <v>900</v>
      </c>
      <c r="C85" s="6" t="s">
        <v>901</v>
      </c>
      <c r="D85" s="6" t="s">
        <v>339</v>
      </c>
      <c r="E85" s="6" t="s">
        <v>902</v>
      </c>
      <c r="F85" s="6" t="s">
        <v>903</v>
      </c>
      <c r="H85" s="6" t="s">
        <v>904</v>
      </c>
      <c r="I85" s="6" t="s">
        <v>201</v>
      </c>
      <c r="J85" s="6" t="s">
        <v>905</v>
      </c>
      <c r="K85" s="6" t="s">
        <v>906</v>
      </c>
    </row>
    <row r="86" spans="1:11" x14ac:dyDescent="0.35">
      <c r="A86" s="6" t="s">
        <v>907</v>
      </c>
      <c r="B86" s="6" t="s">
        <v>908</v>
      </c>
      <c r="C86" s="6" t="s">
        <v>909</v>
      </c>
      <c r="D86" s="6" t="s">
        <v>322</v>
      </c>
      <c r="E86" s="6" t="s">
        <v>910</v>
      </c>
      <c r="F86" s="6" t="s">
        <v>911</v>
      </c>
      <c r="H86" s="6" t="s">
        <v>912</v>
      </c>
      <c r="I86" s="6" t="s">
        <v>201</v>
      </c>
      <c r="J86" s="6" t="s">
        <v>913</v>
      </c>
      <c r="K86" s="6" t="s">
        <v>914</v>
      </c>
    </row>
    <row r="87" spans="1:11" x14ac:dyDescent="0.35">
      <c r="A87" s="6" t="s">
        <v>915</v>
      </c>
      <c r="B87" s="6" t="s">
        <v>916</v>
      </c>
      <c r="C87" s="6" t="s">
        <v>917</v>
      </c>
      <c r="D87" s="6" t="s">
        <v>245</v>
      </c>
      <c r="E87" s="6" t="s">
        <v>918</v>
      </c>
      <c r="F87" s="6" t="s">
        <v>919</v>
      </c>
      <c r="H87" s="6" t="s">
        <v>920</v>
      </c>
      <c r="I87" s="6" t="s">
        <v>203</v>
      </c>
      <c r="J87" s="6" t="s">
        <v>921</v>
      </c>
      <c r="K87" s="6" t="s">
        <v>922</v>
      </c>
    </row>
    <row r="88" spans="1:11" x14ac:dyDescent="0.35">
      <c r="A88" s="6" t="s">
        <v>923</v>
      </c>
      <c r="B88" s="6" t="s">
        <v>924</v>
      </c>
      <c r="C88" s="6" t="s">
        <v>925</v>
      </c>
      <c r="D88" s="6" t="s">
        <v>322</v>
      </c>
      <c r="E88" s="6" t="s">
        <v>926</v>
      </c>
      <c r="F88" s="6" t="s">
        <v>927</v>
      </c>
      <c r="H88" s="6" t="s">
        <v>928</v>
      </c>
      <c r="I88" s="6" t="s">
        <v>929</v>
      </c>
      <c r="J88" s="6" t="s">
        <v>930</v>
      </c>
      <c r="K88" s="6" t="s">
        <v>930</v>
      </c>
    </row>
    <row r="89" spans="1:11" x14ac:dyDescent="0.35">
      <c r="A89" s="6" t="s">
        <v>931</v>
      </c>
      <c r="B89" s="6" t="s">
        <v>932</v>
      </c>
      <c r="C89" s="6" t="s">
        <v>933</v>
      </c>
      <c r="D89" s="6" t="s">
        <v>403</v>
      </c>
      <c r="E89" s="6" t="s">
        <v>934</v>
      </c>
      <c r="F89" s="6" t="s">
        <v>935</v>
      </c>
      <c r="G89" s="6" t="s">
        <v>366</v>
      </c>
      <c r="H89" s="6" t="s">
        <v>936</v>
      </c>
      <c r="I89" s="6" t="s">
        <v>368</v>
      </c>
      <c r="J89" s="6" t="s">
        <v>937</v>
      </c>
    </row>
    <row r="90" spans="1:11" x14ac:dyDescent="0.35">
      <c r="A90" s="6" t="s">
        <v>938</v>
      </c>
      <c r="B90" s="6" t="s">
        <v>939</v>
      </c>
      <c r="C90" s="6" t="s">
        <v>940</v>
      </c>
      <c r="D90" s="6" t="s">
        <v>254</v>
      </c>
      <c r="E90" s="6" t="s">
        <v>941</v>
      </c>
      <c r="F90" s="6" t="s">
        <v>942</v>
      </c>
      <c r="G90" s="6" t="s">
        <v>589</v>
      </c>
      <c r="H90" s="6" t="s">
        <v>943</v>
      </c>
      <c r="I90" s="6" t="s">
        <v>498</v>
      </c>
      <c r="J90" s="6" t="s">
        <v>944</v>
      </c>
      <c r="K90" s="6" t="s">
        <v>945</v>
      </c>
    </row>
    <row r="91" spans="1:11" x14ac:dyDescent="0.35">
      <c r="A91" s="6" t="s">
        <v>946</v>
      </c>
      <c r="B91" s="6" t="s">
        <v>947</v>
      </c>
      <c r="C91" s="6" t="s">
        <v>948</v>
      </c>
      <c r="D91" s="6" t="s">
        <v>949</v>
      </c>
      <c r="E91" s="6" t="s">
        <v>950</v>
      </c>
      <c r="F91" s="6" t="s">
        <v>951</v>
      </c>
      <c r="H91" s="6" t="s">
        <v>952</v>
      </c>
      <c r="I91" s="6" t="s">
        <v>929</v>
      </c>
      <c r="J91" s="6" t="s">
        <v>953</v>
      </c>
      <c r="K91" s="6" t="s">
        <v>953</v>
      </c>
    </row>
    <row r="92" spans="1:11" x14ac:dyDescent="0.35">
      <c r="A92" s="6" t="s">
        <v>954</v>
      </c>
      <c r="B92" s="6" t="s">
        <v>955</v>
      </c>
      <c r="C92" s="6" t="s">
        <v>956</v>
      </c>
      <c r="D92" s="6" t="s">
        <v>254</v>
      </c>
      <c r="E92" s="6" t="s">
        <v>957</v>
      </c>
      <c r="F92" s="6" t="s">
        <v>958</v>
      </c>
      <c r="H92" s="6" t="s">
        <v>959</v>
      </c>
      <c r="I92" s="6" t="s">
        <v>960</v>
      </c>
      <c r="J92" s="6" t="s">
        <v>961</v>
      </c>
      <c r="K92" s="6" t="s">
        <v>961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7E25E-4F6A-4825-BAFB-BD339E2944C4}">
  <sheetPr codeName="Sheet6"/>
  <dimension ref="A1:X831"/>
  <sheetViews>
    <sheetView zoomScaleNormal="100" workbookViewId="0">
      <selection activeCell="C24" sqref="C24"/>
    </sheetView>
  </sheetViews>
  <sheetFormatPr defaultColWidth="9.1796875" defaultRowHeight="14.5" x14ac:dyDescent="0.35"/>
  <cols>
    <col min="1" max="1" width="11" style="6" bestFit="1" customWidth="1"/>
    <col min="2" max="2" width="14.6328125" style="6" bestFit="1" customWidth="1"/>
    <col min="3" max="3" width="15" style="6" bestFit="1" customWidth="1"/>
    <col min="4" max="4" width="13.36328125" style="7" bestFit="1" customWidth="1"/>
    <col min="5" max="5" width="16.81640625" style="7" bestFit="1" customWidth="1"/>
    <col min="6" max="6" width="15.6328125" style="7" bestFit="1" customWidth="1"/>
    <col min="7" max="7" width="10.6328125" style="6" bestFit="1" customWidth="1"/>
    <col min="8" max="8" width="10.26953125" style="8" bestFit="1" customWidth="1"/>
    <col min="9" max="9" width="35.36328125" style="6" bestFit="1" customWidth="1"/>
    <col min="10" max="10" width="44.6328125" style="6" bestFit="1" customWidth="1"/>
    <col min="11" max="11" width="15" style="6" bestFit="1" customWidth="1"/>
    <col min="12" max="12" width="14.6328125" style="6" bestFit="1" customWidth="1"/>
    <col min="13" max="13" width="18.36328125" style="6" bestFit="1" customWidth="1"/>
    <col min="14" max="14" width="15.1796875" style="6" bestFit="1" customWidth="1"/>
    <col min="15" max="15" width="16" style="8" bestFit="1" customWidth="1"/>
    <col min="16" max="16384" width="9.1796875" style="6"/>
  </cols>
  <sheetData>
    <row r="1" spans="1:24" x14ac:dyDescent="0.35">
      <c r="A1" s="6" t="s">
        <v>962</v>
      </c>
      <c r="B1" s="6" t="s">
        <v>232</v>
      </c>
      <c r="C1" s="6" t="s">
        <v>963</v>
      </c>
      <c r="D1" s="7" t="s">
        <v>964</v>
      </c>
      <c r="E1" s="7" t="s">
        <v>965</v>
      </c>
      <c r="F1" s="7" t="s">
        <v>966</v>
      </c>
      <c r="G1" s="6" t="s">
        <v>967</v>
      </c>
      <c r="H1" s="8" t="s">
        <v>968</v>
      </c>
      <c r="I1" s="6" t="s">
        <v>969</v>
      </c>
      <c r="J1" s="6" t="s">
        <v>970</v>
      </c>
      <c r="K1" s="6" t="s">
        <v>971</v>
      </c>
      <c r="L1" s="6" t="s">
        <v>972</v>
      </c>
      <c r="M1" s="6" t="s">
        <v>973</v>
      </c>
      <c r="N1" s="6" t="s">
        <v>974</v>
      </c>
      <c r="O1" s="8" t="s">
        <v>975</v>
      </c>
      <c r="X1" s="7">
        <v>43647</v>
      </c>
    </row>
    <row r="2" spans="1:24" x14ac:dyDescent="0.35">
      <c r="A2" s="6">
        <v>10248</v>
      </c>
      <c r="B2" s="6" t="s">
        <v>976</v>
      </c>
      <c r="C2" s="6">
        <v>5</v>
      </c>
      <c r="D2" s="7">
        <v>36011</v>
      </c>
      <c r="E2" s="7">
        <v>36039</v>
      </c>
      <c r="F2" s="7">
        <v>36023</v>
      </c>
      <c r="G2" s="6">
        <v>3</v>
      </c>
      <c r="H2" s="8">
        <v>32.380000000000003</v>
      </c>
      <c r="I2" s="6" t="s">
        <v>908</v>
      </c>
      <c r="J2" s="6" t="s">
        <v>910</v>
      </c>
      <c r="K2" s="6" t="s">
        <v>911</v>
      </c>
      <c r="M2" s="6" t="s">
        <v>912</v>
      </c>
      <c r="N2" s="6" t="s">
        <v>201</v>
      </c>
      <c r="O2" s="8">
        <v>440</v>
      </c>
      <c r="X2" s="9">
        <v>0.57708333333333328</v>
      </c>
    </row>
    <row r="3" spans="1:24" x14ac:dyDescent="0.35">
      <c r="A3" s="6">
        <v>10249</v>
      </c>
      <c r="B3" s="6" t="s">
        <v>863</v>
      </c>
      <c r="C3" s="6">
        <v>6</v>
      </c>
      <c r="D3" s="7">
        <v>36012</v>
      </c>
      <c r="E3" s="7">
        <v>36054</v>
      </c>
      <c r="F3" s="7">
        <v>36017</v>
      </c>
      <c r="G3" s="6">
        <v>1</v>
      </c>
      <c r="H3" s="8">
        <v>11.61</v>
      </c>
      <c r="I3" s="6" t="s">
        <v>864</v>
      </c>
      <c r="J3" s="6" t="s">
        <v>866</v>
      </c>
      <c r="K3" s="6" t="s">
        <v>867</v>
      </c>
      <c r="M3" s="6" t="s">
        <v>868</v>
      </c>
      <c r="N3" s="6" t="s">
        <v>203</v>
      </c>
      <c r="O3" s="8">
        <v>1863.4</v>
      </c>
    </row>
    <row r="4" spans="1:24" x14ac:dyDescent="0.35">
      <c r="A4" s="6">
        <v>10250</v>
      </c>
      <c r="B4" s="6" t="s">
        <v>510</v>
      </c>
      <c r="C4" s="6">
        <v>4</v>
      </c>
      <c r="D4" s="7">
        <v>36015</v>
      </c>
      <c r="E4" s="7">
        <v>36043</v>
      </c>
      <c r="F4" s="7">
        <v>36019</v>
      </c>
      <c r="G4" s="6">
        <v>2</v>
      </c>
      <c r="H4" s="8">
        <v>65.83</v>
      </c>
      <c r="I4" s="6" t="s">
        <v>511</v>
      </c>
      <c r="J4" s="6" t="s">
        <v>513</v>
      </c>
      <c r="K4" s="6" t="s">
        <v>514</v>
      </c>
      <c r="L4" s="6" t="s">
        <v>515</v>
      </c>
      <c r="M4" s="6" t="s">
        <v>516</v>
      </c>
      <c r="N4" s="6" t="s">
        <v>368</v>
      </c>
      <c r="O4" s="8">
        <v>1813</v>
      </c>
    </row>
    <row r="5" spans="1:24" x14ac:dyDescent="0.35">
      <c r="A5" s="6">
        <v>10251</v>
      </c>
      <c r="B5" s="6" t="s">
        <v>899</v>
      </c>
      <c r="C5" s="6">
        <v>3</v>
      </c>
      <c r="D5" s="7">
        <v>36015</v>
      </c>
      <c r="E5" s="7">
        <v>36043</v>
      </c>
      <c r="F5" s="7">
        <v>36022</v>
      </c>
      <c r="G5" s="6">
        <v>1</v>
      </c>
      <c r="H5" s="8">
        <v>41.34</v>
      </c>
      <c r="I5" s="6" t="s">
        <v>900</v>
      </c>
      <c r="J5" s="6" t="s">
        <v>902</v>
      </c>
      <c r="K5" s="6" t="s">
        <v>903</v>
      </c>
      <c r="M5" s="6" t="s">
        <v>904</v>
      </c>
      <c r="N5" s="6" t="s">
        <v>201</v>
      </c>
      <c r="O5" s="8">
        <v>670.8</v>
      </c>
    </row>
    <row r="6" spans="1:24" x14ac:dyDescent="0.35">
      <c r="A6" s="6">
        <v>10252</v>
      </c>
      <c r="B6" s="6" t="s">
        <v>840</v>
      </c>
      <c r="C6" s="6">
        <v>4</v>
      </c>
      <c r="D6" s="7">
        <v>36016</v>
      </c>
      <c r="E6" s="7">
        <v>36044</v>
      </c>
      <c r="F6" s="7">
        <v>36018</v>
      </c>
      <c r="G6" s="6">
        <v>2</v>
      </c>
      <c r="H6" s="8">
        <v>51.3</v>
      </c>
      <c r="I6" s="6" t="s">
        <v>841</v>
      </c>
      <c r="J6" s="6" t="s">
        <v>843</v>
      </c>
      <c r="K6" s="6" t="s">
        <v>844</v>
      </c>
      <c r="M6" s="6" t="s">
        <v>845</v>
      </c>
      <c r="N6" s="6" t="s">
        <v>649</v>
      </c>
      <c r="O6" s="8">
        <v>3730</v>
      </c>
    </row>
    <row r="7" spans="1:24" x14ac:dyDescent="0.35">
      <c r="A7" s="6">
        <v>10253</v>
      </c>
      <c r="B7" s="6" t="s">
        <v>510</v>
      </c>
      <c r="C7" s="6">
        <v>3</v>
      </c>
      <c r="D7" s="7">
        <v>36017</v>
      </c>
      <c r="E7" s="7">
        <v>36031</v>
      </c>
      <c r="F7" s="7">
        <v>36023</v>
      </c>
      <c r="G7" s="6">
        <v>2</v>
      </c>
      <c r="H7" s="8">
        <v>58.17</v>
      </c>
      <c r="I7" s="6" t="s">
        <v>511</v>
      </c>
      <c r="J7" s="6" t="s">
        <v>513</v>
      </c>
      <c r="K7" s="6" t="s">
        <v>514</v>
      </c>
      <c r="L7" s="6" t="s">
        <v>515</v>
      </c>
      <c r="M7" s="6" t="s">
        <v>516</v>
      </c>
      <c r="N7" s="6" t="s">
        <v>368</v>
      </c>
      <c r="O7" s="8">
        <v>1444.8</v>
      </c>
    </row>
    <row r="8" spans="1:24" x14ac:dyDescent="0.35">
      <c r="A8" s="6">
        <v>10254</v>
      </c>
      <c r="B8" s="6" t="s">
        <v>353</v>
      </c>
      <c r="C8" s="6">
        <v>5</v>
      </c>
      <c r="D8" s="7">
        <v>36018</v>
      </c>
      <c r="E8" s="7">
        <v>36046</v>
      </c>
      <c r="F8" s="7">
        <v>36030</v>
      </c>
      <c r="G8" s="6">
        <v>2</v>
      </c>
      <c r="H8" s="8">
        <v>22.98</v>
      </c>
      <c r="I8" s="6" t="s">
        <v>354</v>
      </c>
      <c r="J8" s="6" t="s">
        <v>977</v>
      </c>
      <c r="K8" s="6" t="s">
        <v>357</v>
      </c>
      <c r="M8" s="6" t="s">
        <v>358</v>
      </c>
      <c r="N8" s="6" t="s">
        <v>219</v>
      </c>
      <c r="O8" s="8">
        <v>625.20000000000005</v>
      </c>
    </row>
    <row r="9" spans="1:24" x14ac:dyDescent="0.35">
      <c r="A9" s="6">
        <v>10255</v>
      </c>
      <c r="B9" s="6" t="s">
        <v>777</v>
      </c>
      <c r="C9" s="6">
        <v>9</v>
      </c>
      <c r="D9" s="7">
        <v>36019</v>
      </c>
      <c r="E9" s="7">
        <v>36047</v>
      </c>
      <c r="F9" s="7">
        <v>36022</v>
      </c>
      <c r="G9" s="6">
        <v>3</v>
      </c>
      <c r="H9" s="8">
        <v>148.33000000000001</v>
      </c>
      <c r="I9" s="6" t="s">
        <v>778</v>
      </c>
      <c r="J9" s="6" t="s">
        <v>978</v>
      </c>
      <c r="K9" s="6" t="s">
        <v>781</v>
      </c>
      <c r="M9" s="6" t="s">
        <v>979</v>
      </c>
      <c r="N9" s="6" t="s">
        <v>219</v>
      </c>
      <c r="O9" s="8">
        <v>2490.5</v>
      </c>
    </row>
    <row r="10" spans="1:24" x14ac:dyDescent="0.35">
      <c r="A10" s="6">
        <v>10256</v>
      </c>
      <c r="B10" s="6" t="s">
        <v>931</v>
      </c>
      <c r="C10" s="6">
        <v>3</v>
      </c>
      <c r="D10" s="7">
        <v>36022</v>
      </c>
      <c r="E10" s="7">
        <v>36050</v>
      </c>
      <c r="F10" s="7">
        <v>36024</v>
      </c>
      <c r="G10" s="6">
        <v>2</v>
      </c>
      <c r="H10" s="8">
        <v>13.97</v>
      </c>
      <c r="I10" s="6" t="s">
        <v>932</v>
      </c>
      <c r="J10" s="6" t="s">
        <v>934</v>
      </c>
      <c r="K10" s="6" t="s">
        <v>935</v>
      </c>
      <c r="L10" s="6" t="s">
        <v>366</v>
      </c>
      <c r="M10" s="6" t="s">
        <v>936</v>
      </c>
      <c r="N10" s="6" t="s">
        <v>368</v>
      </c>
      <c r="O10" s="8">
        <v>517.79999999999995</v>
      </c>
    </row>
    <row r="11" spans="1:24" x14ac:dyDescent="0.35">
      <c r="A11" s="6">
        <v>10257</v>
      </c>
      <c r="B11" s="6" t="s">
        <v>519</v>
      </c>
      <c r="C11" s="6">
        <v>4</v>
      </c>
      <c r="D11" s="7">
        <v>36023</v>
      </c>
      <c r="E11" s="7">
        <v>36051</v>
      </c>
      <c r="F11" s="7">
        <v>36029</v>
      </c>
      <c r="G11" s="6">
        <v>3</v>
      </c>
      <c r="H11" s="8">
        <v>81.91</v>
      </c>
      <c r="I11" s="6" t="s">
        <v>520</v>
      </c>
      <c r="J11" s="6" t="s">
        <v>522</v>
      </c>
      <c r="K11" s="6" t="s">
        <v>523</v>
      </c>
      <c r="L11" s="6" t="s">
        <v>524</v>
      </c>
      <c r="M11" s="6" t="s">
        <v>525</v>
      </c>
      <c r="N11" s="6" t="s">
        <v>507</v>
      </c>
      <c r="O11" s="8">
        <v>1119.9000000000001</v>
      </c>
    </row>
    <row r="12" spans="1:24" x14ac:dyDescent="0.35">
      <c r="A12" s="6">
        <v>10258</v>
      </c>
      <c r="B12" s="6" t="s">
        <v>400</v>
      </c>
      <c r="C12" s="6">
        <v>1</v>
      </c>
      <c r="D12" s="7">
        <v>36024</v>
      </c>
      <c r="E12" s="7">
        <v>36052</v>
      </c>
      <c r="F12" s="7">
        <v>36030</v>
      </c>
      <c r="G12" s="6">
        <v>1</v>
      </c>
      <c r="H12" s="8">
        <v>140.51</v>
      </c>
      <c r="I12" s="6" t="s">
        <v>401</v>
      </c>
      <c r="J12" s="6" t="s">
        <v>404</v>
      </c>
      <c r="K12" s="6" t="s">
        <v>405</v>
      </c>
      <c r="M12" s="6" t="s">
        <v>406</v>
      </c>
      <c r="N12" s="6" t="s">
        <v>216</v>
      </c>
      <c r="O12" s="8">
        <v>2018.6</v>
      </c>
    </row>
    <row r="13" spans="1:24" x14ac:dyDescent="0.35">
      <c r="A13" s="6">
        <v>10259</v>
      </c>
      <c r="B13" s="6" t="s">
        <v>346</v>
      </c>
      <c r="C13" s="6">
        <v>4</v>
      </c>
      <c r="D13" s="7">
        <v>36025</v>
      </c>
      <c r="E13" s="7">
        <v>36053</v>
      </c>
      <c r="F13" s="7">
        <v>36032</v>
      </c>
      <c r="G13" s="6">
        <v>3</v>
      </c>
      <c r="H13" s="8">
        <v>3.25</v>
      </c>
      <c r="I13" s="6" t="s">
        <v>347</v>
      </c>
      <c r="J13" s="6" t="s">
        <v>349</v>
      </c>
      <c r="K13" s="6" t="s">
        <v>256</v>
      </c>
      <c r="M13" s="6" t="s">
        <v>350</v>
      </c>
      <c r="N13" s="6" t="s">
        <v>258</v>
      </c>
      <c r="O13" s="8">
        <v>100.8</v>
      </c>
    </row>
    <row r="14" spans="1:24" x14ac:dyDescent="0.35">
      <c r="A14" s="6">
        <v>10260</v>
      </c>
      <c r="B14" s="6" t="s">
        <v>690</v>
      </c>
      <c r="C14" s="6">
        <v>4</v>
      </c>
      <c r="D14" s="7">
        <v>36026</v>
      </c>
      <c r="E14" s="7">
        <v>36054</v>
      </c>
      <c r="F14" s="7">
        <v>36036</v>
      </c>
      <c r="G14" s="6">
        <v>1</v>
      </c>
      <c r="H14" s="8">
        <v>55.09</v>
      </c>
      <c r="I14" s="6" t="s">
        <v>691</v>
      </c>
      <c r="J14" s="6" t="s">
        <v>693</v>
      </c>
      <c r="K14" s="6" t="s">
        <v>694</v>
      </c>
      <c r="M14" s="6" t="s">
        <v>695</v>
      </c>
      <c r="N14" s="6" t="s">
        <v>203</v>
      </c>
      <c r="O14" s="8">
        <v>1746.2</v>
      </c>
    </row>
    <row r="15" spans="1:24" x14ac:dyDescent="0.35">
      <c r="A15" s="6">
        <v>10261</v>
      </c>
      <c r="B15" s="6" t="s">
        <v>727</v>
      </c>
      <c r="C15" s="6">
        <v>4</v>
      </c>
      <c r="D15" s="7">
        <v>36026</v>
      </c>
      <c r="E15" s="7">
        <v>36054</v>
      </c>
      <c r="F15" s="7">
        <v>36037</v>
      </c>
      <c r="G15" s="6">
        <v>2</v>
      </c>
      <c r="H15" s="8">
        <v>3.05</v>
      </c>
      <c r="I15" s="6" t="s">
        <v>728</v>
      </c>
      <c r="J15" s="6" t="s">
        <v>730</v>
      </c>
      <c r="K15" s="6" t="s">
        <v>514</v>
      </c>
      <c r="L15" s="6" t="s">
        <v>515</v>
      </c>
      <c r="M15" s="6" t="s">
        <v>731</v>
      </c>
      <c r="N15" s="6" t="s">
        <v>368</v>
      </c>
      <c r="O15" s="8">
        <v>448</v>
      </c>
    </row>
    <row r="16" spans="1:24" x14ac:dyDescent="0.35">
      <c r="A16" s="6">
        <v>10262</v>
      </c>
      <c r="B16" s="6" t="s">
        <v>753</v>
      </c>
      <c r="C16" s="6">
        <v>8</v>
      </c>
      <c r="D16" s="7">
        <v>36029</v>
      </c>
      <c r="E16" s="7">
        <v>36057</v>
      </c>
      <c r="F16" s="7">
        <v>36032</v>
      </c>
      <c r="G16" s="6">
        <v>3</v>
      </c>
      <c r="H16" s="8">
        <v>48.29</v>
      </c>
      <c r="I16" s="6" t="s">
        <v>754</v>
      </c>
      <c r="J16" s="6" t="s">
        <v>757</v>
      </c>
      <c r="K16" s="6" t="s">
        <v>758</v>
      </c>
      <c r="L16" s="6" t="s">
        <v>759</v>
      </c>
      <c r="M16" s="6" t="s">
        <v>760</v>
      </c>
      <c r="N16" s="6" t="s">
        <v>498</v>
      </c>
      <c r="O16" s="8">
        <v>624.79999999999995</v>
      </c>
    </row>
    <row r="17" spans="1:15" x14ac:dyDescent="0.35">
      <c r="A17" s="6">
        <v>10263</v>
      </c>
      <c r="B17" s="6" t="s">
        <v>400</v>
      </c>
      <c r="C17" s="6">
        <v>9</v>
      </c>
      <c r="D17" s="7">
        <v>36030</v>
      </c>
      <c r="E17" s="7">
        <v>36058</v>
      </c>
      <c r="F17" s="7">
        <v>36038</v>
      </c>
      <c r="G17" s="6">
        <v>3</v>
      </c>
      <c r="H17" s="8">
        <v>146.06</v>
      </c>
      <c r="I17" s="6" t="s">
        <v>401</v>
      </c>
      <c r="J17" s="6" t="s">
        <v>404</v>
      </c>
      <c r="K17" s="6" t="s">
        <v>405</v>
      </c>
      <c r="M17" s="6" t="s">
        <v>406</v>
      </c>
      <c r="N17" s="6" t="s">
        <v>216</v>
      </c>
      <c r="O17" s="8">
        <v>2464.8000000000002</v>
      </c>
    </row>
    <row r="18" spans="1:15" x14ac:dyDescent="0.35">
      <c r="A18" s="6">
        <v>10264</v>
      </c>
      <c r="B18" s="6" t="s">
        <v>432</v>
      </c>
      <c r="C18" s="6">
        <v>6</v>
      </c>
      <c r="D18" s="7">
        <v>36031</v>
      </c>
      <c r="E18" s="7">
        <v>36059</v>
      </c>
      <c r="F18" s="7">
        <v>36061</v>
      </c>
      <c r="G18" s="6">
        <v>3</v>
      </c>
      <c r="H18" s="8">
        <v>3.67</v>
      </c>
      <c r="I18" s="6" t="s">
        <v>433</v>
      </c>
      <c r="J18" s="6" t="s">
        <v>435</v>
      </c>
      <c r="K18" s="6" t="s">
        <v>436</v>
      </c>
      <c r="M18" s="6" t="s">
        <v>437</v>
      </c>
      <c r="N18" s="6" t="s">
        <v>283</v>
      </c>
      <c r="O18" s="8">
        <v>724.5</v>
      </c>
    </row>
    <row r="19" spans="1:15" x14ac:dyDescent="0.35">
      <c r="A19" s="6">
        <v>10265</v>
      </c>
      <c r="B19" s="6" t="s">
        <v>294</v>
      </c>
      <c r="C19" s="6">
        <v>2</v>
      </c>
      <c r="D19" s="7">
        <v>36032</v>
      </c>
      <c r="E19" s="7">
        <v>36060</v>
      </c>
      <c r="F19" s="7">
        <v>36050</v>
      </c>
      <c r="G19" s="6">
        <v>1</v>
      </c>
      <c r="H19" s="8">
        <v>55.28</v>
      </c>
      <c r="I19" s="6" t="s">
        <v>295</v>
      </c>
      <c r="J19" s="6" t="s">
        <v>298</v>
      </c>
      <c r="K19" s="6" t="s">
        <v>299</v>
      </c>
      <c r="M19" s="6" t="s">
        <v>300</v>
      </c>
      <c r="N19" s="6" t="s">
        <v>201</v>
      </c>
      <c r="O19" s="8">
        <v>1176</v>
      </c>
    </row>
    <row r="20" spans="1:15" x14ac:dyDescent="0.35">
      <c r="A20" s="6">
        <v>10266</v>
      </c>
      <c r="B20" s="6" t="s">
        <v>923</v>
      </c>
      <c r="C20" s="6">
        <v>3</v>
      </c>
      <c r="D20" s="7">
        <v>36033</v>
      </c>
      <c r="E20" s="7">
        <v>36075</v>
      </c>
      <c r="F20" s="7">
        <v>36038</v>
      </c>
      <c r="G20" s="6">
        <v>3</v>
      </c>
      <c r="H20" s="8">
        <v>25.73</v>
      </c>
      <c r="I20" s="6" t="s">
        <v>924</v>
      </c>
      <c r="J20" s="6" t="s">
        <v>926</v>
      </c>
      <c r="K20" s="6" t="s">
        <v>927</v>
      </c>
      <c r="M20" s="6" t="s">
        <v>928</v>
      </c>
      <c r="N20" s="6" t="s">
        <v>929</v>
      </c>
      <c r="O20" s="8">
        <v>364.8</v>
      </c>
    </row>
    <row r="21" spans="1:15" x14ac:dyDescent="0.35">
      <c r="A21" s="6">
        <v>10267</v>
      </c>
      <c r="B21" s="6" t="s">
        <v>131</v>
      </c>
      <c r="C21" s="6">
        <v>4</v>
      </c>
      <c r="D21" s="7">
        <v>36036</v>
      </c>
      <c r="E21" s="7">
        <v>36064</v>
      </c>
      <c r="F21" s="7">
        <v>36044</v>
      </c>
      <c r="G21" s="6">
        <v>1</v>
      </c>
      <c r="H21" s="8">
        <v>208.58</v>
      </c>
      <c r="I21" s="6" t="s">
        <v>439</v>
      </c>
      <c r="J21" s="6" t="s">
        <v>441</v>
      </c>
      <c r="K21" s="6" t="s">
        <v>442</v>
      </c>
      <c r="M21" s="6" t="s">
        <v>443</v>
      </c>
      <c r="N21" s="6" t="s">
        <v>203</v>
      </c>
      <c r="O21" s="8">
        <v>4031</v>
      </c>
    </row>
    <row r="22" spans="1:15" x14ac:dyDescent="0.35">
      <c r="A22" s="6">
        <v>10268</v>
      </c>
      <c r="B22" s="6" t="s">
        <v>500</v>
      </c>
      <c r="C22" s="6">
        <v>8</v>
      </c>
      <c r="D22" s="7">
        <v>36037</v>
      </c>
      <c r="E22" s="7">
        <v>36065</v>
      </c>
      <c r="F22" s="7">
        <v>36040</v>
      </c>
      <c r="G22" s="6">
        <v>3</v>
      </c>
      <c r="H22" s="8">
        <v>66.290000000000006</v>
      </c>
      <c r="I22" s="6" t="s">
        <v>501</v>
      </c>
      <c r="J22" s="6" t="s">
        <v>503</v>
      </c>
      <c r="K22" s="6" t="s">
        <v>504</v>
      </c>
      <c r="L22" s="6" t="s">
        <v>505</v>
      </c>
      <c r="M22" s="6" t="s">
        <v>506</v>
      </c>
      <c r="N22" s="6" t="s">
        <v>507</v>
      </c>
      <c r="O22" s="8">
        <v>1101.2</v>
      </c>
    </row>
    <row r="23" spans="1:15" x14ac:dyDescent="0.35">
      <c r="A23" s="6">
        <v>10269</v>
      </c>
      <c r="B23" s="6" t="s">
        <v>938</v>
      </c>
      <c r="C23" s="6">
        <v>5</v>
      </c>
      <c r="D23" s="7">
        <v>36038</v>
      </c>
      <c r="E23" s="7">
        <v>36052</v>
      </c>
      <c r="F23" s="7">
        <v>36047</v>
      </c>
      <c r="G23" s="6">
        <v>1</v>
      </c>
      <c r="H23" s="8">
        <v>4.5599999999999996</v>
      </c>
      <c r="I23" s="6" t="s">
        <v>939</v>
      </c>
      <c r="J23" s="6" t="s">
        <v>980</v>
      </c>
      <c r="K23" s="6" t="s">
        <v>942</v>
      </c>
      <c r="L23" s="6" t="s">
        <v>589</v>
      </c>
      <c r="M23" s="6" t="s">
        <v>981</v>
      </c>
      <c r="N23" s="6" t="s">
        <v>498</v>
      </c>
      <c r="O23" s="8">
        <v>676</v>
      </c>
    </row>
    <row r="24" spans="1:15" x14ac:dyDescent="0.35">
      <c r="A24" s="6">
        <v>10270</v>
      </c>
      <c r="B24" s="6" t="s">
        <v>923</v>
      </c>
      <c r="C24" s="6">
        <v>1</v>
      </c>
      <c r="D24" s="7">
        <v>36039</v>
      </c>
      <c r="E24" s="7">
        <v>36067</v>
      </c>
      <c r="F24" s="7">
        <v>36040</v>
      </c>
      <c r="G24" s="6">
        <v>1</v>
      </c>
      <c r="H24" s="8">
        <v>136.54</v>
      </c>
      <c r="I24" s="6" t="s">
        <v>924</v>
      </c>
      <c r="J24" s="6" t="s">
        <v>926</v>
      </c>
      <c r="K24" s="6" t="s">
        <v>927</v>
      </c>
      <c r="M24" s="6" t="s">
        <v>928</v>
      </c>
      <c r="N24" s="6" t="s">
        <v>929</v>
      </c>
      <c r="O24" s="8">
        <v>1376</v>
      </c>
    </row>
    <row r="25" spans="1:15" x14ac:dyDescent="0.35">
      <c r="A25" s="6">
        <v>10271</v>
      </c>
      <c r="B25" s="6" t="s">
        <v>831</v>
      </c>
      <c r="C25" s="6">
        <v>6</v>
      </c>
      <c r="D25" s="7">
        <v>36039</v>
      </c>
      <c r="E25" s="7">
        <v>36067</v>
      </c>
      <c r="F25" s="7">
        <v>36068</v>
      </c>
      <c r="G25" s="6">
        <v>2</v>
      </c>
      <c r="H25" s="8">
        <v>4.54</v>
      </c>
      <c r="I25" s="6" t="s">
        <v>832</v>
      </c>
      <c r="J25" s="6" t="s">
        <v>834</v>
      </c>
      <c r="K25" s="6" t="s">
        <v>835</v>
      </c>
      <c r="L25" s="6" t="s">
        <v>836</v>
      </c>
      <c r="M25" s="6" t="s">
        <v>837</v>
      </c>
      <c r="N25" s="6" t="s">
        <v>498</v>
      </c>
      <c r="O25" s="8">
        <v>48</v>
      </c>
    </row>
    <row r="26" spans="1:15" x14ac:dyDescent="0.35">
      <c r="A26" s="6">
        <v>10272</v>
      </c>
      <c r="B26" s="6" t="s">
        <v>753</v>
      </c>
      <c r="C26" s="6">
        <v>6</v>
      </c>
      <c r="D26" s="7">
        <v>36040</v>
      </c>
      <c r="E26" s="7">
        <v>36068</v>
      </c>
      <c r="F26" s="7">
        <v>36044</v>
      </c>
      <c r="G26" s="6">
        <v>2</v>
      </c>
      <c r="H26" s="8">
        <v>98.03</v>
      </c>
      <c r="I26" s="6" t="s">
        <v>754</v>
      </c>
      <c r="J26" s="6" t="s">
        <v>757</v>
      </c>
      <c r="K26" s="6" t="s">
        <v>758</v>
      </c>
      <c r="L26" s="6" t="s">
        <v>759</v>
      </c>
      <c r="M26" s="6" t="s">
        <v>760</v>
      </c>
      <c r="N26" s="6" t="s">
        <v>498</v>
      </c>
      <c r="O26" s="8">
        <v>1456</v>
      </c>
    </row>
    <row r="27" spans="1:15" x14ac:dyDescent="0.35">
      <c r="A27" s="6">
        <v>10273</v>
      </c>
      <c r="B27" s="6" t="s">
        <v>740</v>
      </c>
      <c r="C27" s="6">
        <v>3</v>
      </c>
      <c r="D27" s="7">
        <v>36043</v>
      </c>
      <c r="E27" s="7">
        <v>36071</v>
      </c>
      <c r="F27" s="7">
        <v>36050</v>
      </c>
      <c r="G27" s="6">
        <v>3</v>
      </c>
      <c r="H27" s="8">
        <v>76.069999999999993</v>
      </c>
      <c r="I27" s="6" t="s">
        <v>741</v>
      </c>
      <c r="J27" s="6" t="s">
        <v>743</v>
      </c>
      <c r="K27" s="6" t="s">
        <v>744</v>
      </c>
      <c r="M27" s="6" t="s">
        <v>745</v>
      </c>
      <c r="N27" s="6" t="s">
        <v>203</v>
      </c>
      <c r="O27" s="8">
        <v>2142.4</v>
      </c>
    </row>
    <row r="28" spans="1:15" x14ac:dyDescent="0.35">
      <c r="A28" s="6">
        <v>10274</v>
      </c>
      <c r="B28" s="6" t="s">
        <v>907</v>
      </c>
      <c r="C28" s="6">
        <v>6</v>
      </c>
      <c r="D28" s="7">
        <v>36044</v>
      </c>
      <c r="E28" s="7">
        <v>36072</v>
      </c>
      <c r="F28" s="7">
        <v>36054</v>
      </c>
      <c r="G28" s="6">
        <v>1</v>
      </c>
      <c r="H28" s="8">
        <v>6.01</v>
      </c>
      <c r="I28" s="6" t="s">
        <v>908</v>
      </c>
      <c r="J28" s="6" t="s">
        <v>910</v>
      </c>
      <c r="K28" s="6" t="s">
        <v>911</v>
      </c>
      <c r="M28" s="6" t="s">
        <v>912</v>
      </c>
      <c r="N28" s="6" t="s">
        <v>201</v>
      </c>
      <c r="O28" s="8">
        <v>538.6</v>
      </c>
    </row>
    <row r="29" spans="1:15" x14ac:dyDescent="0.35">
      <c r="A29" s="6">
        <v>10275</v>
      </c>
      <c r="B29" s="6" t="s">
        <v>635</v>
      </c>
      <c r="C29" s="6">
        <v>1</v>
      </c>
      <c r="D29" s="7">
        <v>36045</v>
      </c>
      <c r="E29" s="7">
        <v>36073</v>
      </c>
      <c r="F29" s="7">
        <v>36047</v>
      </c>
      <c r="G29" s="6">
        <v>1</v>
      </c>
      <c r="H29" s="8">
        <v>26.93</v>
      </c>
      <c r="I29" s="6" t="s">
        <v>636</v>
      </c>
      <c r="J29" s="6" t="s">
        <v>638</v>
      </c>
      <c r="K29" s="6" t="s">
        <v>639</v>
      </c>
      <c r="M29" s="6" t="s">
        <v>640</v>
      </c>
      <c r="N29" s="6" t="s">
        <v>213</v>
      </c>
      <c r="O29" s="8">
        <v>307.2</v>
      </c>
    </row>
    <row r="30" spans="1:15" x14ac:dyDescent="0.35">
      <c r="A30" s="6">
        <v>10276</v>
      </c>
      <c r="B30" s="6" t="s">
        <v>871</v>
      </c>
      <c r="C30" s="6">
        <v>8</v>
      </c>
      <c r="D30" s="7">
        <v>36046</v>
      </c>
      <c r="E30" s="7">
        <v>36060</v>
      </c>
      <c r="F30" s="7">
        <v>36052</v>
      </c>
      <c r="G30" s="6">
        <v>3</v>
      </c>
      <c r="H30" s="8">
        <v>13.84</v>
      </c>
      <c r="I30" s="6" t="s">
        <v>872</v>
      </c>
      <c r="J30" s="6" t="s">
        <v>874</v>
      </c>
      <c r="K30" s="6" t="s">
        <v>256</v>
      </c>
      <c r="M30" s="6" t="s">
        <v>710</v>
      </c>
      <c r="N30" s="6" t="s">
        <v>258</v>
      </c>
      <c r="O30" s="8">
        <v>420</v>
      </c>
    </row>
    <row r="31" spans="1:15" x14ac:dyDescent="0.35">
      <c r="A31" s="6">
        <v>10277</v>
      </c>
      <c r="B31" s="6" t="s">
        <v>661</v>
      </c>
      <c r="C31" s="6">
        <v>2</v>
      </c>
      <c r="D31" s="7">
        <v>36047</v>
      </c>
      <c r="E31" s="7">
        <v>36075</v>
      </c>
      <c r="F31" s="7">
        <v>36051</v>
      </c>
      <c r="G31" s="6">
        <v>3</v>
      </c>
      <c r="H31" s="8">
        <v>125.77</v>
      </c>
      <c r="I31" s="6" t="s">
        <v>662</v>
      </c>
      <c r="J31" s="6" t="s">
        <v>664</v>
      </c>
      <c r="K31" s="6" t="s">
        <v>665</v>
      </c>
      <c r="M31" s="6" t="s">
        <v>666</v>
      </c>
      <c r="N31" s="6" t="s">
        <v>203</v>
      </c>
      <c r="O31" s="8">
        <v>1200.8</v>
      </c>
    </row>
    <row r="32" spans="1:15" x14ac:dyDescent="0.35">
      <c r="A32" s="6">
        <v>10278</v>
      </c>
      <c r="B32" s="6" t="s">
        <v>276</v>
      </c>
      <c r="C32" s="6">
        <v>8</v>
      </c>
      <c r="D32" s="7">
        <v>36050</v>
      </c>
      <c r="E32" s="7">
        <v>36078</v>
      </c>
      <c r="F32" s="7">
        <v>36054</v>
      </c>
      <c r="G32" s="6">
        <v>2</v>
      </c>
      <c r="H32" s="8">
        <v>92.69</v>
      </c>
      <c r="I32" s="6" t="s">
        <v>277</v>
      </c>
      <c r="J32" s="6" t="s">
        <v>280</v>
      </c>
      <c r="K32" s="6" t="s">
        <v>281</v>
      </c>
      <c r="M32" s="6" t="s">
        <v>282</v>
      </c>
      <c r="N32" s="6" t="s">
        <v>283</v>
      </c>
      <c r="O32" s="8">
        <v>1488.8</v>
      </c>
    </row>
    <row r="33" spans="1:15" x14ac:dyDescent="0.35">
      <c r="A33" s="6">
        <v>10279</v>
      </c>
      <c r="B33" s="6" t="s">
        <v>593</v>
      </c>
      <c r="C33" s="6">
        <v>8</v>
      </c>
      <c r="D33" s="7">
        <v>36051</v>
      </c>
      <c r="E33" s="7">
        <v>36079</v>
      </c>
      <c r="F33" s="7">
        <v>36054</v>
      </c>
      <c r="G33" s="6">
        <v>2</v>
      </c>
      <c r="H33" s="8">
        <v>25.83</v>
      </c>
      <c r="I33" s="6" t="s">
        <v>594</v>
      </c>
      <c r="J33" s="6" t="s">
        <v>596</v>
      </c>
      <c r="K33" s="6" t="s">
        <v>597</v>
      </c>
      <c r="M33" s="6" t="s">
        <v>598</v>
      </c>
      <c r="N33" s="6" t="s">
        <v>203</v>
      </c>
      <c r="O33" s="8">
        <v>468</v>
      </c>
    </row>
    <row r="34" spans="1:15" x14ac:dyDescent="0.35">
      <c r="A34" s="6">
        <v>10280</v>
      </c>
      <c r="B34" s="6" t="s">
        <v>276</v>
      </c>
      <c r="C34" s="6">
        <v>2</v>
      </c>
      <c r="D34" s="7">
        <v>36052</v>
      </c>
      <c r="E34" s="7">
        <v>36080</v>
      </c>
      <c r="F34" s="7">
        <v>36081</v>
      </c>
      <c r="G34" s="6">
        <v>1</v>
      </c>
      <c r="H34" s="8">
        <v>8.98</v>
      </c>
      <c r="I34" s="6" t="s">
        <v>277</v>
      </c>
      <c r="J34" s="6" t="s">
        <v>280</v>
      </c>
      <c r="K34" s="6" t="s">
        <v>281</v>
      </c>
      <c r="M34" s="6" t="s">
        <v>282</v>
      </c>
      <c r="N34" s="6" t="s">
        <v>283</v>
      </c>
      <c r="O34" s="8">
        <v>613.20000000000005</v>
      </c>
    </row>
    <row r="35" spans="1:15" x14ac:dyDescent="0.35">
      <c r="A35" s="6">
        <v>10281</v>
      </c>
      <c r="B35" s="6" t="s">
        <v>784</v>
      </c>
      <c r="C35" s="6">
        <v>4</v>
      </c>
      <c r="D35" s="7">
        <v>36052</v>
      </c>
      <c r="E35" s="7">
        <v>36066</v>
      </c>
      <c r="F35" s="7">
        <v>36059</v>
      </c>
      <c r="G35" s="6">
        <v>1</v>
      </c>
      <c r="H35" s="8">
        <v>2.94</v>
      </c>
      <c r="I35" s="6" t="s">
        <v>785</v>
      </c>
      <c r="J35" s="6" t="s">
        <v>787</v>
      </c>
      <c r="K35" s="6" t="s">
        <v>307</v>
      </c>
      <c r="M35" s="6" t="s">
        <v>788</v>
      </c>
      <c r="N35" s="6" t="s">
        <v>215</v>
      </c>
      <c r="O35" s="8">
        <v>86.5</v>
      </c>
    </row>
    <row r="36" spans="1:15" x14ac:dyDescent="0.35">
      <c r="A36" s="6">
        <v>10282</v>
      </c>
      <c r="B36" s="6" t="s">
        <v>784</v>
      </c>
      <c r="C36" s="6">
        <v>4</v>
      </c>
      <c r="D36" s="7">
        <v>36053</v>
      </c>
      <c r="E36" s="7">
        <v>36081</v>
      </c>
      <c r="F36" s="7">
        <v>36059</v>
      </c>
      <c r="G36" s="6">
        <v>1</v>
      </c>
      <c r="H36" s="8">
        <v>12.69</v>
      </c>
      <c r="I36" s="6" t="s">
        <v>785</v>
      </c>
      <c r="J36" s="6" t="s">
        <v>787</v>
      </c>
      <c r="K36" s="6" t="s">
        <v>307</v>
      </c>
      <c r="M36" s="6" t="s">
        <v>788</v>
      </c>
      <c r="N36" s="6" t="s">
        <v>215</v>
      </c>
      <c r="O36" s="8">
        <v>155.4</v>
      </c>
    </row>
    <row r="37" spans="1:15" x14ac:dyDescent="0.35">
      <c r="A37" s="6">
        <v>10283</v>
      </c>
      <c r="B37" s="6" t="s">
        <v>609</v>
      </c>
      <c r="C37" s="6">
        <v>3</v>
      </c>
      <c r="D37" s="7">
        <v>36054</v>
      </c>
      <c r="E37" s="7">
        <v>36082</v>
      </c>
      <c r="F37" s="7">
        <v>36061</v>
      </c>
      <c r="G37" s="6">
        <v>3</v>
      </c>
      <c r="H37" s="8">
        <v>84.81</v>
      </c>
      <c r="I37" s="6" t="s">
        <v>610</v>
      </c>
      <c r="J37" s="6" t="s">
        <v>612</v>
      </c>
      <c r="K37" s="6" t="s">
        <v>613</v>
      </c>
      <c r="L37" s="6" t="s">
        <v>614</v>
      </c>
      <c r="M37" s="6" t="s">
        <v>615</v>
      </c>
      <c r="N37" s="6" t="s">
        <v>507</v>
      </c>
      <c r="O37" s="8">
        <v>1414.8</v>
      </c>
    </row>
    <row r="38" spans="1:15" x14ac:dyDescent="0.35">
      <c r="A38" s="6">
        <v>10284</v>
      </c>
      <c r="B38" s="6" t="s">
        <v>593</v>
      </c>
      <c r="C38" s="6">
        <v>4</v>
      </c>
      <c r="D38" s="7">
        <v>36057</v>
      </c>
      <c r="E38" s="7">
        <v>36085</v>
      </c>
      <c r="F38" s="7">
        <v>36065</v>
      </c>
      <c r="G38" s="6">
        <v>1</v>
      </c>
      <c r="H38" s="8">
        <v>76.56</v>
      </c>
      <c r="I38" s="6" t="s">
        <v>594</v>
      </c>
      <c r="J38" s="6" t="s">
        <v>596</v>
      </c>
      <c r="K38" s="6" t="s">
        <v>597</v>
      </c>
      <c r="M38" s="6" t="s">
        <v>598</v>
      </c>
      <c r="N38" s="6" t="s">
        <v>203</v>
      </c>
      <c r="O38" s="8">
        <v>1452</v>
      </c>
    </row>
    <row r="39" spans="1:15" x14ac:dyDescent="0.35">
      <c r="A39" s="6">
        <v>10285</v>
      </c>
      <c r="B39" s="6" t="s">
        <v>740</v>
      </c>
      <c r="C39" s="6">
        <v>1</v>
      </c>
      <c r="D39" s="7">
        <v>36058</v>
      </c>
      <c r="E39" s="7">
        <v>36086</v>
      </c>
      <c r="F39" s="7">
        <v>36064</v>
      </c>
      <c r="G39" s="6">
        <v>2</v>
      </c>
      <c r="H39" s="8">
        <v>76.83</v>
      </c>
      <c r="I39" s="6" t="s">
        <v>741</v>
      </c>
      <c r="J39" s="6" t="s">
        <v>743</v>
      </c>
      <c r="K39" s="6" t="s">
        <v>744</v>
      </c>
      <c r="M39" s="6" t="s">
        <v>745</v>
      </c>
      <c r="N39" s="6" t="s">
        <v>203</v>
      </c>
      <c r="O39" s="8">
        <v>2179.1999999999998</v>
      </c>
    </row>
    <row r="40" spans="1:15" x14ac:dyDescent="0.35">
      <c r="A40" s="6">
        <v>10286</v>
      </c>
      <c r="B40" s="6" t="s">
        <v>740</v>
      </c>
      <c r="C40" s="6">
        <v>8</v>
      </c>
      <c r="D40" s="7">
        <v>36059</v>
      </c>
      <c r="E40" s="7">
        <v>36087</v>
      </c>
      <c r="F40" s="7">
        <v>36068</v>
      </c>
      <c r="G40" s="6">
        <v>3</v>
      </c>
      <c r="H40" s="8">
        <v>229.24</v>
      </c>
      <c r="I40" s="6" t="s">
        <v>741</v>
      </c>
      <c r="J40" s="6" t="s">
        <v>743</v>
      </c>
      <c r="K40" s="6" t="s">
        <v>744</v>
      </c>
      <c r="M40" s="6" t="s">
        <v>745</v>
      </c>
      <c r="N40" s="6" t="s">
        <v>203</v>
      </c>
      <c r="O40" s="8">
        <v>3016</v>
      </c>
    </row>
    <row r="41" spans="1:15" x14ac:dyDescent="0.35">
      <c r="A41" s="6">
        <v>10287</v>
      </c>
      <c r="B41" s="6" t="s">
        <v>771</v>
      </c>
      <c r="C41" s="6">
        <v>8</v>
      </c>
      <c r="D41" s="7">
        <v>36060</v>
      </c>
      <c r="E41" s="7">
        <v>36088</v>
      </c>
      <c r="F41" s="7">
        <v>36066</v>
      </c>
      <c r="G41" s="6">
        <v>3</v>
      </c>
      <c r="H41" s="8">
        <v>12.76</v>
      </c>
      <c r="I41" s="6" t="s">
        <v>772</v>
      </c>
      <c r="J41" s="6" t="s">
        <v>774</v>
      </c>
      <c r="K41" s="6" t="s">
        <v>514</v>
      </c>
      <c r="L41" s="6" t="s">
        <v>515</v>
      </c>
      <c r="M41" s="6" t="s">
        <v>775</v>
      </c>
      <c r="N41" s="6" t="s">
        <v>368</v>
      </c>
      <c r="O41" s="8">
        <v>924</v>
      </c>
    </row>
    <row r="42" spans="1:15" x14ac:dyDescent="0.35">
      <c r="A42" s="6">
        <v>10288</v>
      </c>
      <c r="B42" s="6" t="s">
        <v>763</v>
      </c>
      <c r="C42" s="6">
        <v>4</v>
      </c>
      <c r="D42" s="7">
        <v>36061</v>
      </c>
      <c r="E42" s="7">
        <v>36089</v>
      </c>
      <c r="F42" s="7">
        <v>36072</v>
      </c>
      <c r="G42" s="6">
        <v>1</v>
      </c>
      <c r="H42" s="8">
        <v>7.45</v>
      </c>
      <c r="I42" s="6" t="s">
        <v>764</v>
      </c>
      <c r="J42" s="6" t="s">
        <v>766</v>
      </c>
      <c r="K42" s="6" t="s">
        <v>767</v>
      </c>
      <c r="M42" s="6" t="s">
        <v>768</v>
      </c>
      <c r="N42" s="6" t="s">
        <v>213</v>
      </c>
      <c r="O42" s="8">
        <v>89</v>
      </c>
    </row>
    <row r="43" spans="1:15" x14ac:dyDescent="0.35">
      <c r="A43" s="6">
        <v>10289</v>
      </c>
      <c r="B43" s="6" t="s">
        <v>330</v>
      </c>
      <c r="C43" s="6">
        <v>7</v>
      </c>
      <c r="D43" s="7">
        <v>36064</v>
      </c>
      <c r="E43" s="7">
        <v>36092</v>
      </c>
      <c r="F43" s="7">
        <v>36066</v>
      </c>
      <c r="G43" s="6">
        <v>3</v>
      </c>
      <c r="H43" s="8">
        <v>22.77</v>
      </c>
      <c r="I43" s="6" t="s">
        <v>331</v>
      </c>
      <c r="J43" s="6" t="s">
        <v>333</v>
      </c>
      <c r="K43" s="6" t="s">
        <v>271</v>
      </c>
      <c r="M43" s="6" t="s">
        <v>334</v>
      </c>
      <c r="N43" s="6" t="s">
        <v>273</v>
      </c>
      <c r="O43" s="8">
        <v>479.4</v>
      </c>
    </row>
    <row r="44" spans="1:15" x14ac:dyDescent="0.35">
      <c r="A44" s="6">
        <v>10290</v>
      </c>
      <c r="B44" s="6" t="s">
        <v>360</v>
      </c>
      <c r="C44" s="6">
        <v>8</v>
      </c>
      <c r="D44" s="7">
        <v>36065</v>
      </c>
      <c r="E44" s="7">
        <v>36093</v>
      </c>
      <c r="F44" s="7">
        <v>36072</v>
      </c>
      <c r="G44" s="6">
        <v>1</v>
      </c>
      <c r="H44" s="8">
        <v>79.7</v>
      </c>
      <c r="I44" s="6" t="s">
        <v>361</v>
      </c>
      <c r="J44" s="6" t="s">
        <v>364</v>
      </c>
      <c r="K44" s="6" t="s">
        <v>365</v>
      </c>
      <c r="L44" s="6" t="s">
        <v>366</v>
      </c>
      <c r="M44" s="6" t="s">
        <v>367</v>
      </c>
      <c r="N44" s="6" t="s">
        <v>368</v>
      </c>
      <c r="O44" s="8">
        <v>2169</v>
      </c>
    </row>
    <row r="45" spans="1:15" x14ac:dyDescent="0.35">
      <c r="A45" s="6">
        <v>10291</v>
      </c>
      <c r="B45" s="6" t="s">
        <v>727</v>
      </c>
      <c r="C45" s="6">
        <v>6</v>
      </c>
      <c r="D45" s="7">
        <v>36065</v>
      </c>
      <c r="E45" s="7">
        <v>36093</v>
      </c>
      <c r="F45" s="7">
        <v>36073</v>
      </c>
      <c r="G45" s="6">
        <v>2</v>
      </c>
      <c r="H45" s="8">
        <v>6.4</v>
      </c>
      <c r="I45" s="6" t="s">
        <v>728</v>
      </c>
      <c r="J45" s="6" t="s">
        <v>730</v>
      </c>
      <c r="K45" s="6" t="s">
        <v>514</v>
      </c>
      <c r="L45" s="6" t="s">
        <v>515</v>
      </c>
      <c r="M45" s="6" t="s">
        <v>731</v>
      </c>
      <c r="N45" s="6" t="s">
        <v>368</v>
      </c>
      <c r="O45" s="8">
        <v>552.79999999999995</v>
      </c>
    </row>
    <row r="46" spans="1:15" x14ac:dyDescent="0.35">
      <c r="A46" s="6">
        <v>10292</v>
      </c>
      <c r="B46" s="6" t="s">
        <v>876</v>
      </c>
      <c r="C46" s="6">
        <v>1</v>
      </c>
      <c r="D46" s="7">
        <v>36066</v>
      </c>
      <c r="E46" s="7">
        <v>36094</v>
      </c>
      <c r="F46" s="7">
        <v>36071</v>
      </c>
      <c r="G46" s="6">
        <v>2</v>
      </c>
      <c r="H46" s="8">
        <v>1.35</v>
      </c>
      <c r="I46" s="6" t="s">
        <v>877</v>
      </c>
      <c r="J46" s="6" t="s">
        <v>879</v>
      </c>
      <c r="K46" s="6" t="s">
        <v>365</v>
      </c>
      <c r="L46" s="6" t="s">
        <v>366</v>
      </c>
      <c r="M46" s="6" t="s">
        <v>880</v>
      </c>
      <c r="N46" s="6" t="s">
        <v>368</v>
      </c>
      <c r="O46" s="8">
        <v>1296</v>
      </c>
    </row>
    <row r="47" spans="1:15" x14ac:dyDescent="0.35">
      <c r="A47" s="6">
        <v>10293</v>
      </c>
      <c r="B47" s="6" t="s">
        <v>871</v>
      </c>
      <c r="C47" s="6">
        <v>1</v>
      </c>
      <c r="D47" s="7">
        <v>36067</v>
      </c>
      <c r="E47" s="7">
        <v>36095</v>
      </c>
      <c r="F47" s="7">
        <v>36080</v>
      </c>
      <c r="G47" s="6">
        <v>3</v>
      </c>
      <c r="H47" s="8">
        <v>21.18</v>
      </c>
      <c r="I47" s="6" t="s">
        <v>872</v>
      </c>
      <c r="J47" s="6" t="s">
        <v>874</v>
      </c>
      <c r="K47" s="6" t="s">
        <v>256</v>
      </c>
      <c r="M47" s="6" t="s">
        <v>710</v>
      </c>
      <c r="N47" s="6" t="s">
        <v>258</v>
      </c>
      <c r="O47" s="8">
        <v>848.7</v>
      </c>
    </row>
    <row r="48" spans="1:15" x14ac:dyDescent="0.35">
      <c r="A48" s="6">
        <v>10294</v>
      </c>
      <c r="B48" s="6" t="s">
        <v>753</v>
      </c>
      <c r="C48" s="6">
        <v>4</v>
      </c>
      <c r="D48" s="7">
        <v>36068</v>
      </c>
      <c r="E48" s="7">
        <v>36096</v>
      </c>
      <c r="F48" s="7">
        <v>36074</v>
      </c>
      <c r="G48" s="6">
        <v>2</v>
      </c>
      <c r="H48" s="8">
        <v>147.26</v>
      </c>
      <c r="I48" s="6" t="s">
        <v>754</v>
      </c>
      <c r="J48" s="6" t="s">
        <v>757</v>
      </c>
      <c r="K48" s="6" t="s">
        <v>758</v>
      </c>
      <c r="L48" s="6" t="s">
        <v>759</v>
      </c>
      <c r="M48" s="6" t="s">
        <v>760</v>
      </c>
      <c r="N48" s="6" t="s">
        <v>498</v>
      </c>
      <c r="O48" s="8">
        <v>1887.6</v>
      </c>
    </row>
    <row r="49" spans="1:15" x14ac:dyDescent="0.35">
      <c r="A49" s="6">
        <v>10295</v>
      </c>
      <c r="B49" s="6" t="s">
        <v>907</v>
      </c>
      <c r="C49" s="6">
        <v>2</v>
      </c>
      <c r="D49" s="7">
        <v>36071</v>
      </c>
      <c r="E49" s="7">
        <v>36099</v>
      </c>
      <c r="F49" s="7">
        <v>36079</v>
      </c>
      <c r="G49" s="6">
        <v>2</v>
      </c>
      <c r="H49" s="8">
        <v>1.1499999999999999</v>
      </c>
      <c r="I49" s="6" t="s">
        <v>908</v>
      </c>
      <c r="J49" s="6" t="s">
        <v>910</v>
      </c>
      <c r="K49" s="6" t="s">
        <v>911</v>
      </c>
      <c r="M49" s="6" t="s">
        <v>912</v>
      </c>
      <c r="N49" s="6" t="s">
        <v>201</v>
      </c>
      <c r="O49" s="8">
        <v>121.6</v>
      </c>
    </row>
    <row r="50" spans="1:15" x14ac:dyDescent="0.35">
      <c r="A50" s="6">
        <v>10296</v>
      </c>
      <c r="B50" s="6" t="s">
        <v>609</v>
      </c>
      <c r="C50" s="6">
        <v>6</v>
      </c>
      <c r="D50" s="7">
        <v>36072</v>
      </c>
      <c r="E50" s="7">
        <v>36100</v>
      </c>
      <c r="F50" s="7">
        <v>36080</v>
      </c>
      <c r="G50" s="6">
        <v>1</v>
      </c>
      <c r="H50" s="8">
        <v>0.12</v>
      </c>
      <c r="I50" s="6" t="s">
        <v>610</v>
      </c>
      <c r="J50" s="6" t="s">
        <v>612</v>
      </c>
      <c r="K50" s="6" t="s">
        <v>613</v>
      </c>
      <c r="L50" s="6" t="s">
        <v>614</v>
      </c>
      <c r="M50" s="6" t="s">
        <v>615</v>
      </c>
      <c r="N50" s="6" t="s">
        <v>507</v>
      </c>
      <c r="O50" s="8">
        <v>1050.5999999999999</v>
      </c>
    </row>
    <row r="51" spans="1:15" x14ac:dyDescent="0.35">
      <c r="A51" s="6">
        <v>10297</v>
      </c>
      <c r="B51" s="6" t="s">
        <v>294</v>
      </c>
      <c r="C51" s="6">
        <v>5</v>
      </c>
      <c r="D51" s="7">
        <v>36073</v>
      </c>
      <c r="E51" s="7">
        <v>36115</v>
      </c>
      <c r="F51" s="7">
        <v>36079</v>
      </c>
      <c r="G51" s="6">
        <v>2</v>
      </c>
      <c r="H51" s="8">
        <v>5.74</v>
      </c>
      <c r="I51" s="6" t="s">
        <v>295</v>
      </c>
      <c r="J51" s="6" t="s">
        <v>298</v>
      </c>
      <c r="K51" s="6" t="s">
        <v>299</v>
      </c>
      <c r="M51" s="6" t="s">
        <v>300</v>
      </c>
      <c r="N51" s="6" t="s">
        <v>201</v>
      </c>
      <c r="O51" s="8">
        <v>1420</v>
      </c>
    </row>
    <row r="52" spans="1:15" x14ac:dyDescent="0.35">
      <c r="A52" s="6">
        <v>10298</v>
      </c>
      <c r="B52" s="6" t="s">
        <v>536</v>
      </c>
      <c r="C52" s="6">
        <v>6</v>
      </c>
      <c r="D52" s="7">
        <v>36074</v>
      </c>
      <c r="E52" s="7">
        <v>36102</v>
      </c>
      <c r="F52" s="7">
        <v>36080</v>
      </c>
      <c r="G52" s="6">
        <v>2</v>
      </c>
      <c r="H52" s="8">
        <v>168.22</v>
      </c>
      <c r="I52" s="6" t="s">
        <v>537</v>
      </c>
      <c r="J52" s="6" t="s">
        <v>539</v>
      </c>
      <c r="K52" s="6" t="s">
        <v>540</v>
      </c>
      <c r="L52" s="6" t="s">
        <v>541</v>
      </c>
      <c r="N52" s="6" t="s">
        <v>542</v>
      </c>
      <c r="O52" s="8">
        <v>3127</v>
      </c>
    </row>
    <row r="53" spans="1:15" x14ac:dyDescent="0.35">
      <c r="A53" s="6">
        <v>10299</v>
      </c>
      <c r="B53" s="6" t="s">
        <v>771</v>
      </c>
      <c r="C53" s="6">
        <v>4</v>
      </c>
      <c r="D53" s="7">
        <v>36075</v>
      </c>
      <c r="E53" s="7">
        <v>36103</v>
      </c>
      <c r="F53" s="7">
        <v>36082</v>
      </c>
      <c r="G53" s="6">
        <v>2</v>
      </c>
      <c r="H53" s="8">
        <v>29.76</v>
      </c>
      <c r="I53" s="6" t="s">
        <v>772</v>
      </c>
      <c r="J53" s="6" t="s">
        <v>774</v>
      </c>
      <c r="K53" s="6" t="s">
        <v>514</v>
      </c>
      <c r="L53" s="6" t="s">
        <v>515</v>
      </c>
      <c r="M53" s="6" t="s">
        <v>775</v>
      </c>
      <c r="N53" s="6" t="s">
        <v>368</v>
      </c>
      <c r="O53" s="8">
        <v>349.5</v>
      </c>
    </row>
    <row r="54" spans="1:15" x14ac:dyDescent="0.35">
      <c r="A54" s="6">
        <v>10300</v>
      </c>
      <c r="B54" s="6" t="s">
        <v>635</v>
      </c>
      <c r="C54" s="6">
        <v>2</v>
      </c>
      <c r="D54" s="7">
        <v>36078</v>
      </c>
      <c r="E54" s="7">
        <v>36106</v>
      </c>
      <c r="F54" s="7">
        <v>36087</v>
      </c>
      <c r="G54" s="6">
        <v>2</v>
      </c>
      <c r="H54" s="8">
        <v>17.68</v>
      </c>
      <c r="I54" s="6" t="s">
        <v>636</v>
      </c>
      <c r="J54" s="6" t="s">
        <v>638</v>
      </c>
      <c r="K54" s="6" t="s">
        <v>639</v>
      </c>
      <c r="M54" s="6" t="s">
        <v>640</v>
      </c>
      <c r="N54" s="6" t="s">
        <v>213</v>
      </c>
      <c r="O54" s="8">
        <v>608</v>
      </c>
    </row>
    <row r="55" spans="1:15" x14ac:dyDescent="0.35">
      <c r="A55" s="6">
        <v>10301</v>
      </c>
      <c r="B55" s="6" t="s">
        <v>915</v>
      </c>
      <c r="C55" s="6">
        <v>8</v>
      </c>
      <c r="D55" s="7">
        <v>36078</v>
      </c>
      <c r="E55" s="7">
        <v>36106</v>
      </c>
      <c r="F55" s="7">
        <v>36086</v>
      </c>
      <c r="G55" s="6">
        <v>2</v>
      </c>
      <c r="H55" s="8">
        <v>45.08</v>
      </c>
      <c r="I55" s="6" t="s">
        <v>916</v>
      </c>
      <c r="J55" s="6" t="s">
        <v>918</v>
      </c>
      <c r="K55" s="6" t="s">
        <v>919</v>
      </c>
      <c r="M55" s="6" t="s">
        <v>920</v>
      </c>
      <c r="N55" s="6" t="s">
        <v>203</v>
      </c>
      <c r="O55" s="8">
        <v>755</v>
      </c>
    </row>
    <row r="56" spans="1:15" x14ac:dyDescent="0.35">
      <c r="A56" s="6">
        <v>10302</v>
      </c>
      <c r="B56" s="6" t="s">
        <v>840</v>
      </c>
      <c r="C56" s="6">
        <v>4</v>
      </c>
      <c r="D56" s="7">
        <v>36079</v>
      </c>
      <c r="E56" s="7">
        <v>36107</v>
      </c>
      <c r="F56" s="7">
        <v>36108</v>
      </c>
      <c r="G56" s="6">
        <v>2</v>
      </c>
      <c r="H56" s="8">
        <v>6.27</v>
      </c>
      <c r="I56" s="6" t="s">
        <v>841</v>
      </c>
      <c r="J56" s="6" t="s">
        <v>843</v>
      </c>
      <c r="K56" s="6" t="s">
        <v>844</v>
      </c>
      <c r="M56" s="6" t="s">
        <v>845</v>
      </c>
      <c r="N56" s="6" t="s">
        <v>649</v>
      </c>
      <c r="O56" s="8">
        <v>2708.8</v>
      </c>
    </row>
    <row r="57" spans="1:15" x14ac:dyDescent="0.35">
      <c r="A57" s="6">
        <v>10303</v>
      </c>
      <c r="B57" s="6" t="s">
        <v>477</v>
      </c>
      <c r="C57" s="6">
        <v>7</v>
      </c>
      <c r="D57" s="7">
        <v>36080</v>
      </c>
      <c r="E57" s="7">
        <v>36108</v>
      </c>
      <c r="F57" s="7">
        <v>36087</v>
      </c>
      <c r="G57" s="6">
        <v>2</v>
      </c>
      <c r="H57" s="8">
        <v>107.83</v>
      </c>
      <c r="I57" s="6" t="s">
        <v>478</v>
      </c>
      <c r="J57" s="6" t="s">
        <v>480</v>
      </c>
      <c r="K57" s="6" t="s">
        <v>481</v>
      </c>
      <c r="M57" s="6" t="s">
        <v>482</v>
      </c>
      <c r="N57" s="6" t="s">
        <v>215</v>
      </c>
      <c r="O57" s="8">
        <v>1242</v>
      </c>
    </row>
    <row r="58" spans="1:15" x14ac:dyDescent="0.35">
      <c r="A58" s="6">
        <v>10304</v>
      </c>
      <c r="B58" s="6" t="s">
        <v>871</v>
      </c>
      <c r="C58" s="6">
        <v>1</v>
      </c>
      <c r="D58" s="7">
        <v>36081</v>
      </c>
      <c r="E58" s="7">
        <v>36109</v>
      </c>
      <c r="F58" s="7">
        <v>36086</v>
      </c>
      <c r="G58" s="6">
        <v>2</v>
      </c>
      <c r="H58" s="8">
        <v>63.79</v>
      </c>
      <c r="I58" s="6" t="s">
        <v>872</v>
      </c>
      <c r="J58" s="6" t="s">
        <v>874</v>
      </c>
      <c r="K58" s="6" t="s">
        <v>256</v>
      </c>
      <c r="M58" s="6" t="s">
        <v>710</v>
      </c>
      <c r="N58" s="6" t="s">
        <v>258</v>
      </c>
      <c r="O58" s="8">
        <v>954.4</v>
      </c>
    </row>
    <row r="59" spans="1:15" x14ac:dyDescent="0.35">
      <c r="A59" s="6">
        <v>10305</v>
      </c>
      <c r="B59" s="6" t="s">
        <v>681</v>
      </c>
      <c r="C59" s="6">
        <v>8</v>
      </c>
      <c r="D59" s="7">
        <v>36082</v>
      </c>
      <c r="E59" s="7">
        <v>36110</v>
      </c>
      <c r="F59" s="7">
        <v>36108</v>
      </c>
      <c r="G59" s="6">
        <v>3</v>
      </c>
      <c r="H59" s="8">
        <v>257.62</v>
      </c>
      <c r="I59" s="6" t="s">
        <v>682</v>
      </c>
      <c r="J59" s="6" t="s">
        <v>684</v>
      </c>
      <c r="K59" s="6" t="s">
        <v>685</v>
      </c>
      <c r="L59" s="6" t="s">
        <v>686</v>
      </c>
      <c r="M59" s="6" t="s">
        <v>687</v>
      </c>
      <c r="N59" s="6" t="s">
        <v>498</v>
      </c>
      <c r="O59" s="8">
        <v>4157</v>
      </c>
    </row>
    <row r="60" spans="1:15" x14ac:dyDescent="0.35">
      <c r="A60" s="6">
        <v>10306</v>
      </c>
      <c r="B60" s="6" t="s">
        <v>784</v>
      </c>
      <c r="C60" s="6">
        <v>1</v>
      </c>
      <c r="D60" s="7">
        <v>36085</v>
      </c>
      <c r="E60" s="7">
        <v>36113</v>
      </c>
      <c r="F60" s="7">
        <v>36092</v>
      </c>
      <c r="G60" s="6">
        <v>3</v>
      </c>
      <c r="H60" s="8">
        <v>7.56</v>
      </c>
      <c r="I60" s="6" t="s">
        <v>785</v>
      </c>
      <c r="J60" s="6" t="s">
        <v>787</v>
      </c>
      <c r="K60" s="6" t="s">
        <v>307</v>
      </c>
      <c r="M60" s="6" t="s">
        <v>788</v>
      </c>
      <c r="N60" s="6" t="s">
        <v>215</v>
      </c>
      <c r="O60" s="8">
        <v>498.5</v>
      </c>
    </row>
    <row r="61" spans="1:15" x14ac:dyDescent="0.35">
      <c r="A61" s="6">
        <v>10307</v>
      </c>
      <c r="B61" s="6" t="s">
        <v>627</v>
      </c>
      <c r="C61" s="6">
        <v>2</v>
      </c>
      <c r="D61" s="7">
        <v>36086</v>
      </c>
      <c r="E61" s="7">
        <v>36114</v>
      </c>
      <c r="F61" s="7">
        <v>36094</v>
      </c>
      <c r="G61" s="6">
        <v>2</v>
      </c>
      <c r="H61" s="8">
        <v>0.56000000000000005</v>
      </c>
      <c r="I61" s="6" t="s">
        <v>628</v>
      </c>
      <c r="J61" s="6" t="s">
        <v>630</v>
      </c>
      <c r="K61" s="6" t="s">
        <v>631</v>
      </c>
      <c r="L61" s="6" t="s">
        <v>496</v>
      </c>
      <c r="M61" s="6" t="s">
        <v>632</v>
      </c>
      <c r="N61" s="6" t="s">
        <v>498</v>
      </c>
      <c r="O61" s="8">
        <v>424</v>
      </c>
    </row>
    <row r="62" spans="1:15" x14ac:dyDescent="0.35">
      <c r="A62" s="6">
        <v>10308</v>
      </c>
      <c r="B62" s="6" t="s">
        <v>251</v>
      </c>
      <c r="C62" s="6">
        <v>7</v>
      </c>
      <c r="D62" s="7">
        <v>36087</v>
      </c>
      <c r="E62" s="7">
        <v>36115</v>
      </c>
      <c r="F62" s="7">
        <v>36093</v>
      </c>
      <c r="G62" s="6">
        <v>3</v>
      </c>
      <c r="H62" s="8">
        <v>1.61</v>
      </c>
      <c r="I62" s="6" t="s">
        <v>252</v>
      </c>
      <c r="J62" s="6" t="s">
        <v>255</v>
      </c>
      <c r="K62" s="6" t="s">
        <v>256</v>
      </c>
      <c r="M62" s="6" t="s">
        <v>257</v>
      </c>
      <c r="N62" s="6" t="s">
        <v>258</v>
      </c>
      <c r="O62" s="8">
        <v>88.8</v>
      </c>
    </row>
    <row r="63" spans="1:15" x14ac:dyDescent="0.35">
      <c r="A63" s="6">
        <v>10309</v>
      </c>
      <c r="B63" s="6" t="s">
        <v>536</v>
      </c>
      <c r="C63" s="6">
        <v>3</v>
      </c>
      <c r="D63" s="7">
        <v>36088</v>
      </c>
      <c r="E63" s="7">
        <v>36116</v>
      </c>
      <c r="F63" s="7">
        <v>36122</v>
      </c>
      <c r="G63" s="6">
        <v>1</v>
      </c>
      <c r="H63" s="8">
        <v>47.3</v>
      </c>
      <c r="I63" s="6" t="s">
        <v>537</v>
      </c>
      <c r="J63" s="6" t="s">
        <v>539</v>
      </c>
      <c r="K63" s="6" t="s">
        <v>540</v>
      </c>
      <c r="L63" s="6" t="s">
        <v>541</v>
      </c>
      <c r="N63" s="6" t="s">
        <v>542</v>
      </c>
      <c r="O63" s="8">
        <v>1762</v>
      </c>
    </row>
    <row r="64" spans="1:15" x14ac:dyDescent="0.35">
      <c r="A64" s="6">
        <v>10310</v>
      </c>
      <c r="B64" s="6" t="s">
        <v>848</v>
      </c>
      <c r="C64" s="6">
        <v>8</v>
      </c>
      <c r="D64" s="7">
        <v>36089</v>
      </c>
      <c r="E64" s="7">
        <v>36117</v>
      </c>
      <c r="F64" s="7">
        <v>36096</v>
      </c>
      <c r="G64" s="6">
        <v>2</v>
      </c>
      <c r="H64" s="8">
        <v>17.52</v>
      </c>
      <c r="I64" s="6" t="s">
        <v>849</v>
      </c>
      <c r="J64" s="6" t="s">
        <v>851</v>
      </c>
      <c r="K64" s="6" t="s">
        <v>631</v>
      </c>
      <c r="L64" s="6" t="s">
        <v>496</v>
      </c>
      <c r="M64" s="6" t="s">
        <v>852</v>
      </c>
      <c r="N64" s="6" t="s">
        <v>498</v>
      </c>
      <c r="O64" s="8">
        <v>336</v>
      </c>
    </row>
    <row r="65" spans="1:15" x14ac:dyDescent="0.35">
      <c r="A65" s="6">
        <v>10311</v>
      </c>
      <c r="B65" s="6" t="s">
        <v>385</v>
      </c>
      <c r="C65" s="6">
        <v>1</v>
      </c>
      <c r="D65" s="7">
        <v>36089</v>
      </c>
      <c r="E65" s="7">
        <v>36103</v>
      </c>
      <c r="F65" s="7">
        <v>36095</v>
      </c>
      <c r="G65" s="6">
        <v>3</v>
      </c>
      <c r="H65" s="8">
        <v>24.69</v>
      </c>
      <c r="I65" s="6" t="s">
        <v>386</v>
      </c>
      <c r="J65" s="6" t="s">
        <v>388</v>
      </c>
      <c r="K65" s="6" t="s">
        <v>389</v>
      </c>
      <c r="M65" s="6" t="s">
        <v>390</v>
      </c>
      <c r="N65" s="6" t="s">
        <v>201</v>
      </c>
      <c r="O65" s="8">
        <v>268.8</v>
      </c>
    </row>
    <row r="66" spans="1:15" x14ac:dyDescent="0.35">
      <c r="A66" s="6">
        <v>10312</v>
      </c>
      <c r="B66" s="6" t="s">
        <v>915</v>
      </c>
      <c r="C66" s="6">
        <v>2</v>
      </c>
      <c r="D66" s="7">
        <v>36092</v>
      </c>
      <c r="E66" s="7">
        <v>36120</v>
      </c>
      <c r="F66" s="7">
        <v>36102</v>
      </c>
      <c r="G66" s="6">
        <v>2</v>
      </c>
      <c r="H66" s="8">
        <v>40.26</v>
      </c>
      <c r="I66" s="6" t="s">
        <v>916</v>
      </c>
      <c r="J66" s="6" t="s">
        <v>918</v>
      </c>
      <c r="K66" s="6" t="s">
        <v>919</v>
      </c>
      <c r="M66" s="6" t="s">
        <v>920</v>
      </c>
      <c r="N66" s="6" t="s">
        <v>203</v>
      </c>
      <c r="O66" s="8">
        <v>1614.8</v>
      </c>
    </row>
    <row r="67" spans="1:15" x14ac:dyDescent="0.35">
      <c r="A67" s="6">
        <v>10313</v>
      </c>
      <c r="B67" s="6" t="s">
        <v>740</v>
      </c>
      <c r="C67" s="6">
        <v>2</v>
      </c>
      <c r="D67" s="7">
        <v>36093</v>
      </c>
      <c r="E67" s="7">
        <v>36121</v>
      </c>
      <c r="F67" s="7">
        <v>36103</v>
      </c>
      <c r="G67" s="6">
        <v>2</v>
      </c>
      <c r="H67" s="8">
        <v>1.96</v>
      </c>
      <c r="I67" s="6" t="s">
        <v>741</v>
      </c>
      <c r="J67" s="6" t="s">
        <v>743</v>
      </c>
      <c r="K67" s="6" t="s">
        <v>744</v>
      </c>
      <c r="M67" s="6" t="s">
        <v>745</v>
      </c>
      <c r="N67" s="6" t="s">
        <v>203</v>
      </c>
      <c r="O67" s="8">
        <v>182.4</v>
      </c>
    </row>
    <row r="68" spans="1:15" x14ac:dyDescent="0.35">
      <c r="A68" s="6">
        <v>10314</v>
      </c>
      <c r="B68" s="6" t="s">
        <v>753</v>
      </c>
      <c r="C68" s="6">
        <v>1</v>
      </c>
      <c r="D68" s="7">
        <v>36094</v>
      </c>
      <c r="E68" s="7">
        <v>36122</v>
      </c>
      <c r="F68" s="7">
        <v>36103</v>
      </c>
      <c r="G68" s="6">
        <v>2</v>
      </c>
      <c r="H68" s="8">
        <v>74.16</v>
      </c>
      <c r="I68" s="6" t="s">
        <v>754</v>
      </c>
      <c r="J68" s="6" t="s">
        <v>757</v>
      </c>
      <c r="K68" s="6" t="s">
        <v>758</v>
      </c>
      <c r="L68" s="6" t="s">
        <v>759</v>
      </c>
      <c r="M68" s="6" t="s">
        <v>760</v>
      </c>
      <c r="N68" s="6" t="s">
        <v>498</v>
      </c>
      <c r="O68" s="8">
        <v>2327</v>
      </c>
    </row>
    <row r="69" spans="1:15" x14ac:dyDescent="0.35">
      <c r="A69" s="6">
        <v>10315</v>
      </c>
      <c r="B69" s="6" t="s">
        <v>545</v>
      </c>
      <c r="C69" s="6">
        <v>4</v>
      </c>
      <c r="D69" s="7">
        <v>36095</v>
      </c>
      <c r="E69" s="7">
        <v>36123</v>
      </c>
      <c r="F69" s="7">
        <v>36102</v>
      </c>
      <c r="G69" s="6">
        <v>2</v>
      </c>
      <c r="H69" s="8">
        <v>41.76</v>
      </c>
      <c r="I69" s="6" t="s">
        <v>546</v>
      </c>
      <c r="J69" s="6" t="s">
        <v>548</v>
      </c>
      <c r="K69" s="6" t="s">
        <v>549</v>
      </c>
      <c r="L69" s="6" t="s">
        <v>550</v>
      </c>
      <c r="M69" s="6" t="s">
        <v>551</v>
      </c>
      <c r="N69" s="6" t="s">
        <v>273</v>
      </c>
      <c r="O69" s="8">
        <v>516.79999999999995</v>
      </c>
    </row>
    <row r="70" spans="1:15" x14ac:dyDescent="0.35">
      <c r="A70" s="6">
        <v>10316</v>
      </c>
      <c r="B70" s="6" t="s">
        <v>753</v>
      </c>
      <c r="C70" s="6">
        <v>1</v>
      </c>
      <c r="D70" s="7">
        <v>36096</v>
      </c>
      <c r="E70" s="7">
        <v>36124</v>
      </c>
      <c r="F70" s="7">
        <v>36107</v>
      </c>
      <c r="G70" s="6">
        <v>3</v>
      </c>
      <c r="H70" s="8">
        <v>150.15</v>
      </c>
      <c r="I70" s="6" t="s">
        <v>754</v>
      </c>
      <c r="J70" s="6" t="s">
        <v>757</v>
      </c>
      <c r="K70" s="6" t="s">
        <v>758</v>
      </c>
      <c r="L70" s="6" t="s">
        <v>759</v>
      </c>
      <c r="M70" s="6" t="s">
        <v>760</v>
      </c>
      <c r="N70" s="6" t="s">
        <v>498</v>
      </c>
      <c r="O70" s="8">
        <v>2835</v>
      </c>
    </row>
    <row r="71" spans="1:15" x14ac:dyDescent="0.35">
      <c r="A71" s="6">
        <v>10317</v>
      </c>
      <c r="B71" s="6" t="s">
        <v>627</v>
      </c>
      <c r="C71" s="6">
        <v>6</v>
      </c>
      <c r="D71" s="7">
        <v>36099</v>
      </c>
      <c r="E71" s="7">
        <v>36127</v>
      </c>
      <c r="F71" s="7">
        <v>36109</v>
      </c>
      <c r="G71" s="6">
        <v>1</v>
      </c>
      <c r="H71" s="8">
        <v>12.69</v>
      </c>
      <c r="I71" s="6" t="s">
        <v>628</v>
      </c>
      <c r="J71" s="6" t="s">
        <v>630</v>
      </c>
      <c r="K71" s="6" t="s">
        <v>631</v>
      </c>
      <c r="L71" s="6" t="s">
        <v>496</v>
      </c>
      <c r="M71" s="6" t="s">
        <v>632</v>
      </c>
      <c r="N71" s="6" t="s">
        <v>498</v>
      </c>
      <c r="O71" s="8">
        <v>288</v>
      </c>
    </row>
    <row r="72" spans="1:15" x14ac:dyDescent="0.35">
      <c r="A72" s="6">
        <v>10318</v>
      </c>
      <c r="B72" s="6" t="s">
        <v>545</v>
      </c>
      <c r="C72" s="6">
        <v>8</v>
      </c>
      <c r="D72" s="7">
        <v>36100</v>
      </c>
      <c r="E72" s="7">
        <v>36128</v>
      </c>
      <c r="F72" s="7">
        <v>36103</v>
      </c>
      <c r="G72" s="6">
        <v>2</v>
      </c>
      <c r="H72" s="8">
        <v>4.7300000000000004</v>
      </c>
      <c r="I72" s="6" t="s">
        <v>546</v>
      </c>
      <c r="J72" s="6" t="s">
        <v>548</v>
      </c>
      <c r="K72" s="6" t="s">
        <v>549</v>
      </c>
      <c r="L72" s="6" t="s">
        <v>550</v>
      </c>
      <c r="M72" s="6" t="s">
        <v>551</v>
      </c>
      <c r="N72" s="6" t="s">
        <v>273</v>
      </c>
      <c r="O72" s="8">
        <v>240.4</v>
      </c>
    </row>
    <row r="73" spans="1:15" x14ac:dyDescent="0.35">
      <c r="A73" s="6">
        <v>10319</v>
      </c>
      <c r="B73" s="6" t="s">
        <v>871</v>
      </c>
      <c r="C73" s="6">
        <v>7</v>
      </c>
      <c r="D73" s="7">
        <v>36101</v>
      </c>
      <c r="E73" s="7">
        <v>36129</v>
      </c>
      <c r="F73" s="7">
        <v>36110</v>
      </c>
      <c r="G73" s="6">
        <v>3</v>
      </c>
      <c r="H73" s="8">
        <v>64.5</v>
      </c>
      <c r="I73" s="6" t="s">
        <v>872</v>
      </c>
      <c r="J73" s="6" t="s">
        <v>874</v>
      </c>
      <c r="K73" s="6" t="s">
        <v>256</v>
      </c>
      <c r="M73" s="6" t="s">
        <v>710</v>
      </c>
      <c r="N73" s="6" t="s">
        <v>258</v>
      </c>
      <c r="O73" s="8">
        <v>1191.2</v>
      </c>
    </row>
    <row r="74" spans="1:15" x14ac:dyDescent="0.35">
      <c r="A74" s="6">
        <v>10320</v>
      </c>
      <c r="B74" s="6" t="s">
        <v>923</v>
      </c>
      <c r="C74" s="6">
        <v>5</v>
      </c>
      <c r="D74" s="7">
        <v>36102</v>
      </c>
      <c r="E74" s="7">
        <v>36116</v>
      </c>
      <c r="F74" s="7">
        <v>36117</v>
      </c>
      <c r="G74" s="6">
        <v>3</v>
      </c>
      <c r="H74" s="8">
        <v>34.57</v>
      </c>
      <c r="I74" s="6" t="s">
        <v>924</v>
      </c>
      <c r="J74" s="6" t="s">
        <v>926</v>
      </c>
      <c r="K74" s="6" t="s">
        <v>927</v>
      </c>
      <c r="M74" s="6" t="s">
        <v>928</v>
      </c>
      <c r="N74" s="6" t="s">
        <v>929</v>
      </c>
      <c r="O74" s="8">
        <v>516</v>
      </c>
    </row>
    <row r="75" spans="1:15" x14ac:dyDescent="0.35">
      <c r="A75" s="6">
        <v>10321</v>
      </c>
      <c r="B75" s="6" t="s">
        <v>545</v>
      </c>
      <c r="C75" s="6">
        <v>3</v>
      </c>
      <c r="D75" s="7">
        <v>36102</v>
      </c>
      <c r="E75" s="7">
        <v>36130</v>
      </c>
      <c r="F75" s="7">
        <v>36110</v>
      </c>
      <c r="G75" s="6">
        <v>2</v>
      </c>
      <c r="H75" s="8">
        <v>3.43</v>
      </c>
      <c r="I75" s="6" t="s">
        <v>546</v>
      </c>
      <c r="J75" s="6" t="s">
        <v>548</v>
      </c>
      <c r="K75" s="6" t="s">
        <v>549</v>
      </c>
      <c r="L75" s="6" t="s">
        <v>550</v>
      </c>
      <c r="M75" s="6" t="s">
        <v>551</v>
      </c>
      <c r="N75" s="6" t="s">
        <v>273</v>
      </c>
      <c r="O75" s="8">
        <v>144</v>
      </c>
    </row>
    <row r="76" spans="1:15" x14ac:dyDescent="0.35">
      <c r="A76" s="6">
        <v>10322</v>
      </c>
      <c r="B76" s="6" t="s">
        <v>706</v>
      </c>
      <c r="C76" s="6">
        <v>7</v>
      </c>
      <c r="D76" s="7">
        <v>36103</v>
      </c>
      <c r="E76" s="7">
        <v>36131</v>
      </c>
      <c r="F76" s="7">
        <v>36122</v>
      </c>
      <c r="G76" s="6">
        <v>3</v>
      </c>
      <c r="H76" s="8">
        <v>0.4</v>
      </c>
      <c r="I76" s="6" t="s">
        <v>707</v>
      </c>
      <c r="J76" s="6" t="s">
        <v>709</v>
      </c>
      <c r="K76" s="6" t="s">
        <v>256</v>
      </c>
      <c r="M76" s="6" t="s">
        <v>710</v>
      </c>
      <c r="N76" s="6" t="s">
        <v>258</v>
      </c>
      <c r="O76" s="8">
        <v>112</v>
      </c>
    </row>
    <row r="77" spans="1:15" x14ac:dyDescent="0.35">
      <c r="A77" s="6">
        <v>10323</v>
      </c>
      <c r="B77" s="6" t="s">
        <v>553</v>
      </c>
      <c r="C77" s="6">
        <v>4</v>
      </c>
      <c r="D77" s="7">
        <v>36106</v>
      </c>
      <c r="E77" s="7">
        <v>36134</v>
      </c>
      <c r="F77" s="7">
        <v>36113</v>
      </c>
      <c r="G77" s="6">
        <v>1</v>
      </c>
      <c r="H77" s="8">
        <v>4.88</v>
      </c>
      <c r="I77" s="6" t="s">
        <v>554</v>
      </c>
      <c r="J77" s="6" t="s">
        <v>556</v>
      </c>
      <c r="K77" s="6" t="s">
        <v>557</v>
      </c>
      <c r="M77" s="6" t="s">
        <v>558</v>
      </c>
      <c r="N77" s="6" t="s">
        <v>203</v>
      </c>
      <c r="O77" s="8">
        <v>164.4</v>
      </c>
    </row>
    <row r="78" spans="1:15" x14ac:dyDescent="0.35">
      <c r="A78" s="6">
        <v>10324</v>
      </c>
      <c r="B78" s="6" t="s">
        <v>800</v>
      </c>
      <c r="C78" s="6">
        <v>9</v>
      </c>
      <c r="D78" s="7">
        <v>36107</v>
      </c>
      <c r="E78" s="7">
        <v>36135</v>
      </c>
      <c r="F78" s="7">
        <v>36109</v>
      </c>
      <c r="G78" s="6">
        <v>1</v>
      </c>
      <c r="H78" s="8">
        <v>214.27</v>
      </c>
      <c r="I78" s="6" t="s">
        <v>801</v>
      </c>
      <c r="J78" s="6" t="s">
        <v>803</v>
      </c>
      <c r="K78" s="6" t="s">
        <v>804</v>
      </c>
      <c r="L78" s="6" t="s">
        <v>805</v>
      </c>
      <c r="M78" s="6" t="s">
        <v>806</v>
      </c>
      <c r="N78" s="6" t="s">
        <v>498</v>
      </c>
      <c r="O78" s="8">
        <v>6155.9</v>
      </c>
    </row>
    <row r="79" spans="1:15" x14ac:dyDescent="0.35">
      <c r="A79" s="6">
        <v>10325</v>
      </c>
      <c r="B79" s="6" t="s">
        <v>553</v>
      </c>
      <c r="C79" s="6">
        <v>1</v>
      </c>
      <c r="D79" s="7">
        <v>36108</v>
      </c>
      <c r="E79" s="7">
        <v>36122</v>
      </c>
      <c r="F79" s="7">
        <v>36113</v>
      </c>
      <c r="G79" s="6">
        <v>3</v>
      </c>
      <c r="H79" s="8">
        <v>64.86</v>
      </c>
      <c r="I79" s="6" t="s">
        <v>554</v>
      </c>
      <c r="J79" s="6" t="s">
        <v>556</v>
      </c>
      <c r="K79" s="6" t="s">
        <v>557</v>
      </c>
      <c r="M79" s="6" t="s">
        <v>558</v>
      </c>
      <c r="N79" s="6" t="s">
        <v>203</v>
      </c>
      <c r="O79" s="8">
        <v>1497</v>
      </c>
    </row>
    <row r="80" spans="1:15" x14ac:dyDescent="0.35">
      <c r="A80" s="6">
        <v>10326</v>
      </c>
      <c r="B80" s="6" t="s">
        <v>303</v>
      </c>
      <c r="C80" s="6">
        <v>4</v>
      </c>
      <c r="D80" s="7">
        <v>36109</v>
      </c>
      <c r="E80" s="7">
        <v>36137</v>
      </c>
      <c r="F80" s="7">
        <v>36113</v>
      </c>
      <c r="G80" s="6">
        <v>2</v>
      </c>
      <c r="H80" s="8">
        <v>77.92</v>
      </c>
      <c r="I80" s="6" t="s">
        <v>304</v>
      </c>
      <c r="J80" s="6" t="s">
        <v>306</v>
      </c>
      <c r="K80" s="6" t="s">
        <v>307</v>
      </c>
      <c r="M80" s="6" t="s">
        <v>308</v>
      </c>
      <c r="N80" s="6" t="s">
        <v>215</v>
      </c>
      <c r="O80" s="8">
        <v>982</v>
      </c>
    </row>
    <row r="81" spans="1:15" x14ac:dyDescent="0.35">
      <c r="A81" s="6">
        <v>10327</v>
      </c>
      <c r="B81" s="6" t="s">
        <v>432</v>
      </c>
      <c r="C81" s="6">
        <v>2</v>
      </c>
      <c r="D81" s="7">
        <v>36110</v>
      </c>
      <c r="E81" s="7">
        <v>36138</v>
      </c>
      <c r="F81" s="7">
        <v>36113</v>
      </c>
      <c r="G81" s="6">
        <v>1</v>
      </c>
      <c r="H81" s="8">
        <v>63.36</v>
      </c>
      <c r="I81" s="6" t="s">
        <v>433</v>
      </c>
      <c r="J81" s="6" t="s">
        <v>435</v>
      </c>
      <c r="K81" s="6" t="s">
        <v>436</v>
      </c>
      <c r="M81" s="6" t="s">
        <v>437</v>
      </c>
      <c r="N81" s="6" t="s">
        <v>283</v>
      </c>
      <c r="O81" s="8">
        <v>2262.5</v>
      </c>
    </row>
    <row r="82" spans="1:15" x14ac:dyDescent="0.35">
      <c r="A82" s="6">
        <v>10328</v>
      </c>
      <c r="B82" s="6" t="s">
        <v>460</v>
      </c>
      <c r="C82" s="6">
        <v>4</v>
      </c>
      <c r="D82" s="7">
        <v>36113</v>
      </c>
      <c r="E82" s="7">
        <v>36141</v>
      </c>
      <c r="F82" s="7">
        <v>36116</v>
      </c>
      <c r="G82" s="6">
        <v>3</v>
      </c>
      <c r="H82" s="8">
        <v>87.03</v>
      </c>
      <c r="I82" s="6" t="s">
        <v>461</v>
      </c>
      <c r="J82" s="6" t="s">
        <v>463</v>
      </c>
      <c r="K82" s="6" t="s">
        <v>464</v>
      </c>
      <c r="M82" s="6" t="s">
        <v>465</v>
      </c>
      <c r="N82" s="6" t="s">
        <v>466</v>
      </c>
      <c r="O82" s="8">
        <v>1168</v>
      </c>
    </row>
    <row r="83" spans="1:15" x14ac:dyDescent="0.35">
      <c r="A83" s="6">
        <v>10329</v>
      </c>
      <c r="B83" s="6" t="s">
        <v>831</v>
      </c>
      <c r="C83" s="6">
        <v>4</v>
      </c>
      <c r="D83" s="7">
        <v>36114</v>
      </c>
      <c r="E83" s="7">
        <v>36156</v>
      </c>
      <c r="F83" s="7">
        <v>36122</v>
      </c>
      <c r="G83" s="6">
        <v>2</v>
      </c>
      <c r="H83" s="8">
        <v>191.67</v>
      </c>
      <c r="I83" s="6" t="s">
        <v>832</v>
      </c>
      <c r="J83" s="6" t="s">
        <v>834</v>
      </c>
      <c r="K83" s="6" t="s">
        <v>835</v>
      </c>
      <c r="L83" s="6" t="s">
        <v>836</v>
      </c>
      <c r="M83" s="6" t="s">
        <v>837</v>
      </c>
      <c r="N83" s="6" t="s">
        <v>498</v>
      </c>
      <c r="O83" s="8">
        <v>4819.3999999999996</v>
      </c>
    </row>
    <row r="84" spans="1:15" x14ac:dyDescent="0.35">
      <c r="A84" s="6">
        <v>10330</v>
      </c>
      <c r="B84" s="6" t="s">
        <v>609</v>
      </c>
      <c r="C84" s="6">
        <v>3</v>
      </c>
      <c r="D84" s="7">
        <v>36115</v>
      </c>
      <c r="E84" s="7">
        <v>36143</v>
      </c>
      <c r="F84" s="7">
        <v>36127</v>
      </c>
      <c r="G84" s="6">
        <v>1</v>
      </c>
      <c r="H84" s="8">
        <v>12.75</v>
      </c>
      <c r="I84" s="6" t="s">
        <v>610</v>
      </c>
      <c r="J84" s="6" t="s">
        <v>612</v>
      </c>
      <c r="K84" s="6" t="s">
        <v>613</v>
      </c>
      <c r="L84" s="6" t="s">
        <v>614</v>
      </c>
      <c r="M84" s="6" t="s">
        <v>615</v>
      </c>
      <c r="N84" s="6" t="s">
        <v>507</v>
      </c>
      <c r="O84" s="8">
        <v>1940</v>
      </c>
    </row>
    <row r="85" spans="1:15" x14ac:dyDescent="0.35">
      <c r="A85" s="6">
        <v>10331</v>
      </c>
      <c r="B85" s="6" t="s">
        <v>311</v>
      </c>
      <c r="C85" s="6">
        <v>9</v>
      </c>
      <c r="D85" s="7">
        <v>36115</v>
      </c>
      <c r="E85" s="7">
        <v>36157</v>
      </c>
      <c r="F85" s="7">
        <v>36120</v>
      </c>
      <c r="G85" s="6">
        <v>1</v>
      </c>
      <c r="H85" s="8">
        <v>10.19</v>
      </c>
      <c r="I85" s="6" t="s">
        <v>312</v>
      </c>
      <c r="J85" s="6" t="s">
        <v>314</v>
      </c>
      <c r="K85" s="6" t="s">
        <v>315</v>
      </c>
      <c r="M85" s="6" t="s">
        <v>316</v>
      </c>
      <c r="N85" s="6" t="s">
        <v>201</v>
      </c>
      <c r="O85" s="8">
        <v>88.5</v>
      </c>
    </row>
    <row r="86" spans="1:15" x14ac:dyDescent="0.35">
      <c r="A86" s="6">
        <v>10332</v>
      </c>
      <c r="B86" s="6" t="s">
        <v>652</v>
      </c>
      <c r="C86" s="6">
        <v>3</v>
      </c>
      <c r="D86" s="7">
        <v>36116</v>
      </c>
      <c r="E86" s="7">
        <v>36158</v>
      </c>
      <c r="F86" s="7">
        <v>36120</v>
      </c>
      <c r="G86" s="6">
        <v>2</v>
      </c>
      <c r="H86" s="8">
        <v>52.84</v>
      </c>
      <c r="I86" s="6" t="s">
        <v>653</v>
      </c>
      <c r="J86" s="6" t="s">
        <v>655</v>
      </c>
      <c r="K86" s="6" t="s">
        <v>656</v>
      </c>
      <c r="L86" s="6" t="s">
        <v>657</v>
      </c>
      <c r="M86" s="6" t="s">
        <v>658</v>
      </c>
      <c r="N86" s="6" t="s">
        <v>327</v>
      </c>
      <c r="O86" s="8">
        <v>2233.6</v>
      </c>
    </row>
    <row r="87" spans="1:15" x14ac:dyDescent="0.35">
      <c r="A87" s="6">
        <v>10333</v>
      </c>
      <c r="B87" s="6" t="s">
        <v>923</v>
      </c>
      <c r="C87" s="6">
        <v>5</v>
      </c>
      <c r="D87" s="7">
        <v>36117</v>
      </c>
      <c r="E87" s="7">
        <v>36145</v>
      </c>
      <c r="F87" s="7">
        <v>36124</v>
      </c>
      <c r="G87" s="6">
        <v>3</v>
      </c>
      <c r="H87" s="8">
        <v>0.59</v>
      </c>
      <c r="I87" s="6" t="s">
        <v>924</v>
      </c>
      <c r="J87" s="6" t="s">
        <v>926</v>
      </c>
      <c r="K87" s="6" t="s">
        <v>927</v>
      </c>
      <c r="M87" s="6" t="s">
        <v>928</v>
      </c>
      <c r="N87" s="6" t="s">
        <v>929</v>
      </c>
      <c r="O87" s="8">
        <v>954</v>
      </c>
    </row>
    <row r="88" spans="1:15" x14ac:dyDescent="0.35">
      <c r="A88" s="6">
        <v>10334</v>
      </c>
      <c r="B88" s="6" t="s">
        <v>899</v>
      </c>
      <c r="C88" s="6">
        <v>8</v>
      </c>
      <c r="D88" s="7">
        <v>36120</v>
      </c>
      <c r="E88" s="7">
        <v>36148</v>
      </c>
      <c r="F88" s="7">
        <v>36127</v>
      </c>
      <c r="G88" s="6">
        <v>2</v>
      </c>
      <c r="H88" s="8">
        <v>8.56</v>
      </c>
      <c r="I88" s="6" t="s">
        <v>900</v>
      </c>
      <c r="J88" s="6" t="s">
        <v>902</v>
      </c>
      <c r="K88" s="6" t="s">
        <v>903</v>
      </c>
      <c r="M88" s="6" t="s">
        <v>904</v>
      </c>
      <c r="N88" s="6" t="s">
        <v>201</v>
      </c>
      <c r="O88" s="8">
        <v>144.80000000000001</v>
      </c>
    </row>
    <row r="89" spans="1:15" x14ac:dyDescent="0.35">
      <c r="A89" s="6">
        <v>10335</v>
      </c>
      <c r="B89" s="6" t="s">
        <v>536</v>
      </c>
      <c r="C89" s="6">
        <v>7</v>
      </c>
      <c r="D89" s="7">
        <v>36121</v>
      </c>
      <c r="E89" s="7">
        <v>36149</v>
      </c>
      <c r="F89" s="7">
        <v>36123</v>
      </c>
      <c r="G89" s="6">
        <v>2</v>
      </c>
      <c r="H89" s="8">
        <v>42.11</v>
      </c>
      <c r="I89" s="6" t="s">
        <v>537</v>
      </c>
      <c r="J89" s="6" t="s">
        <v>539</v>
      </c>
      <c r="K89" s="6" t="s">
        <v>540</v>
      </c>
      <c r="L89" s="6" t="s">
        <v>541</v>
      </c>
      <c r="N89" s="6" t="s">
        <v>542</v>
      </c>
      <c r="O89" s="8">
        <v>2545.1999999999998</v>
      </c>
    </row>
    <row r="90" spans="1:15" x14ac:dyDescent="0.35">
      <c r="A90" s="6">
        <v>10336</v>
      </c>
      <c r="B90" s="6" t="s">
        <v>721</v>
      </c>
      <c r="C90" s="6">
        <v>7</v>
      </c>
      <c r="D90" s="7">
        <v>36122</v>
      </c>
      <c r="E90" s="7">
        <v>36150</v>
      </c>
      <c r="F90" s="7">
        <v>36124</v>
      </c>
      <c r="G90" s="6">
        <v>2</v>
      </c>
      <c r="H90" s="8">
        <v>15.51</v>
      </c>
      <c r="I90" s="6" t="s">
        <v>722</v>
      </c>
      <c r="J90" s="6" t="s">
        <v>724</v>
      </c>
      <c r="K90" s="6" t="s">
        <v>464</v>
      </c>
      <c r="M90" s="6" t="s">
        <v>725</v>
      </c>
      <c r="N90" s="6" t="s">
        <v>466</v>
      </c>
      <c r="O90" s="8">
        <v>316.8</v>
      </c>
    </row>
    <row r="91" spans="1:15" x14ac:dyDescent="0.35">
      <c r="A91" s="6">
        <v>10337</v>
      </c>
      <c r="B91" s="6" t="s">
        <v>131</v>
      </c>
      <c r="C91" s="6">
        <v>4</v>
      </c>
      <c r="D91" s="7">
        <v>36123</v>
      </c>
      <c r="E91" s="7">
        <v>36151</v>
      </c>
      <c r="F91" s="7">
        <v>36128</v>
      </c>
      <c r="G91" s="6">
        <v>3</v>
      </c>
      <c r="H91" s="8">
        <v>108.26</v>
      </c>
      <c r="I91" s="6" t="s">
        <v>439</v>
      </c>
      <c r="J91" s="6" t="s">
        <v>441</v>
      </c>
      <c r="K91" s="6" t="s">
        <v>442</v>
      </c>
      <c r="M91" s="6" t="s">
        <v>443</v>
      </c>
      <c r="N91" s="6" t="s">
        <v>203</v>
      </c>
      <c r="O91" s="8">
        <v>2467</v>
      </c>
    </row>
    <row r="92" spans="1:15" x14ac:dyDescent="0.35">
      <c r="A92" s="6">
        <v>10338</v>
      </c>
      <c r="B92" s="6" t="s">
        <v>681</v>
      </c>
      <c r="C92" s="6">
        <v>4</v>
      </c>
      <c r="D92" s="7">
        <v>36124</v>
      </c>
      <c r="E92" s="7">
        <v>36152</v>
      </c>
      <c r="F92" s="7">
        <v>36128</v>
      </c>
      <c r="G92" s="6">
        <v>3</v>
      </c>
      <c r="H92" s="8">
        <v>84.21</v>
      </c>
      <c r="I92" s="6" t="s">
        <v>682</v>
      </c>
      <c r="J92" s="6" t="s">
        <v>684</v>
      </c>
      <c r="K92" s="6" t="s">
        <v>685</v>
      </c>
      <c r="L92" s="6" t="s">
        <v>686</v>
      </c>
      <c r="M92" s="6" t="s">
        <v>687</v>
      </c>
      <c r="N92" s="6" t="s">
        <v>498</v>
      </c>
      <c r="O92" s="8">
        <v>934.5</v>
      </c>
    </row>
    <row r="93" spans="1:15" x14ac:dyDescent="0.35">
      <c r="A93" s="6">
        <v>10339</v>
      </c>
      <c r="B93" s="6" t="s">
        <v>652</v>
      </c>
      <c r="C93" s="6">
        <v>2</v>
      </c>
      <c r="D93" s="7">
        <v>36127</v>
      </c>
      <c r="E93" s="7">
        <v>36155</v>
      </c>
      <c r="F93" s="7">
        <v>36134</v>
      </c>
      <c r="G93" s="6">
        <v>2</v>
      </c>
      <c r="H93" s="8">
        <v>15.66</v>
      </c>
      <c r="I93" s="6" t="s">
        <v>653</v>
      </c>
      <c r="J93" s="6" t="s">
        <v>655</v>
      </c>
      <c r="K93" s="6" t="s">
        <v>656</v>
      </c>
      <c r="L93" s="6" t="s">
        <v>657</v>
      </c>
      <c r="M93" s="6" t="s">
        <v>658</v>
      </c>
      <c r="N93" s="6" t="s">
        <v>327</v>
      </c>
      <c r="O93" s="8">
        <v>3463.2</v>
      </c>
    </row>
    <row r="94" spans="1:15" x14ac:dyDescent="0.35">
      <c r="A94" s="6">
        <v>10340</v>
      </c>
      <c r="B94" s="6" t="s">
        <v>311</v>
      </c>
      <c r="C94" s="6">
        <v>1</v>
      </c>
      <c r="D94" s="7">
        <v>36128</v>
      </c>
      <c r="E94" s="7">
        <v>36156</v>
      </c>
      <c r="F94" s="7">
        <v>36138</v>
      </c>
      <c r="G94" s="6">
        <v>3</v>
      </c>
      <c r="H94" s="8">
        <v>166.31</v>
      </c>
      <c r="I94" s="6" t="s">
        <v>312</v>
      </c>
      <c r="J94" s="6" t="s">
        <v>314</v>
      </c>
      <c r="K94" s="6" t="s">
        <v>315</v>
      </c>
      <c r="M94" s="6" t="s">
        <v>316</v>
      </c>
      <c r="N94" s="6" t="s">
        <v>201</v>
      </c>
      <c r="O94" s="8">
        <v>2564.4</v>
      </c>
    </row>
    <row r="95" spans="1:15" x14ac:dyDescent="0.35">
      <c r="A95" s="6">
        <v>10341</v>
      </c>
      <c r="B95" s="6" t="s">
        <v>815</v>
      </c>
      <c r="C95" s="6">
        <v>7</v>
      </c>
      <c r="D95" s="7">
        <v>36128</v>
      </c>
      <c r="E95" s="7">
        <v>36156</v>
      </c>
      <c r="F95" s="7">
        <v>36135</v>
      </c>
      <c r="G95" s="6">
        <v>3</v>
      </c>
      <c r="H95" s="8">
        <v>26.78</v>
      </c>
      <c r="I95" s="6" t="s">
        <v>816</v>
      </c>
      <c r="J95" s="6" t="s">
        <v>818</v>
      </c>
      <c r="K95" s="6" t="s">
        <v>819</v>
      </c>
      <c r="M95" s="6" t="s">
        <v>820</v>
      </c>
      <c r="N95" s="6" t="s">
        <v>821</v>
      </c>
      <c r="O95" s="8">
        <v>412</v>
      </c>
    </row>
    <row r="96" spans="1:15" x14ac:dyDescent="0.35">
      <c r="A96" s="6">
        <v>10342</v>
      </c>
      <c r="B96" s="6" t="s">
        <v>131</v>
      </c>
      <c r="C96" s="6">
        <v>4</v>
      </c>
      <c r="D96" s="7">
        <v>36129</v>
      </c>
      <c r="E96" s="7">
        <v>36143</v>
      </c>
      <c r="F96" s="7">
        <v>36134</v>
      </c>
      <c r="G96" s="6">
        <v>2</v>
      </c>
      <c r="H96" s="8">
        <v>54.83</v>
      </c>
      <c r="I96" s="6" t="s">
        <v>439</v>
      </c>
      <c r="J96" s="6" t="s">
        <v>441</v>
      </c>
      <c r="K96" s="6" t="s">
        <v>442</v>
      </c>
      <c r="M96" s="6" t="s">
        <v>443</v>
      </c>
      <c r="N96" s="6" t="s">
        <v>203</v>
      </c>
      <c r="O96" s="8">
        <v>2300.8000000000002</v>
      </c>
    </row>
    <row r="97" spans="1:15" x14ac:dyDescent="0.35">
      <c r="A97" s="6">
        <v>10343</v>
      </c>
      <c r="B97" s="6" t="s">
        <v>593</v>
      </c>
      <c r="C97" s="6">
        <v>4</v>
      </c>
      <c r="D97" s="7">
        <v>36130</v>
      </c>
      <c r="E97" s="7">
        <v>36158</v>
      </c>
      <c r="F97" s="7">
        <v>36136</v>
      </c>
      <c r="G97" s="6">
        <v>1</v>
      </c>
      <c r="H97" s="8">
        <v>110.37</v>
      </c>
      <c r="I97" s="6" t="s">
        <v>594</v>
      </c>
      <c r="J97" s="6" t="s">
        <v>596</v>
      </c>
      <c r="K97" s="6" t="s">
        <v>597</v>
      </c>
      <c r="M97" s="6" t="s">
        <v>598</v>
      </c>
      <c r="N97" s="6" t="s">
        <v>203</v>
      </c>
      <c r="O97" s="8">
        <v>1586</v>
      </c>
    </row>
    <row r="98" spans="1:15" x14ac:dyDescent="0.35">
      <c r="A98" s="6">
        <v>10344</v>
      </c>
      <c r="B98" s="6" t="s">
        <v>938</v>
      </c>
      <c r="C98" s="6">
        <v>4</v>
      </c>
      <c r="D98" s="7">
        <v>36131</v>
      </c>
      <c r="E98" s="7">
        <v>36159</v>
      </c>
      <c r="F98" s="7">
        <v>36135</v>
      </c>
      <c r="G98" s="6">
        <v>2</v>
      </c>
      <c r="H98" s="8">
        <v>23.29</v>
      </c>
      <c r="I98" s="6" t="s">
        <v>939</v>
      </c>
      <c r="J98" s="6" t="s">
        <v>980</v>
      </c>
      <c r="K98" s="6" t="s">
        <v>942</v>
      </c>
      <c r="L98" s="6" t="s">
        <v>589</v>
      </c>
      <c r="M98" s="6" t="s">
        <v>981</v>
      </c>
      <c r="N98" s="6" t="s">
        <v>498</v>
      </c>
      <c r="O98" s="8">
        <v>2856</v>
      </c>
    </row>
    <row r="99" spans="1:15" x14ac:dyDescent="0.35">
      <c r="A99" s="6">
        <v>10345</v>
      </c>
      <c r="B99" s="6" t="s">
        <v>740</v>
      </c>
      <c r="C99" s="6">
        <v>2</v>
      </c>
      <c r="D99" s="7">
        <v>36134</v>
      </c>
      <c r="E99" s="7">
        <v>36162</v>
      </c>
      <c r="F99" s="7">
        <v>36141</v>
      </c>
      <c r="G99" s="6">
        <v>2</v>
      </c>
      <c r="H99" s="8">
        <v>249.06</v>
      </c>
      <c r="I99" s="6" t="s">
        <v>741</v>
      </c>
      <c r="J99" s="6" t="s">
        <v>743</v>
      </c>
      <c r="K99" s="6" t="s">
        <v>744</v>
      </c>
      <c r="M99" s="6" t="s">
        <v>745</v>
      </c>
      <c r="N99" s="6" t="s">
        <v>203</v>
      </c>
      <c r="O99" s="8">
        <v>2924.8</v>
      </c>
    </row>
    <row r="100" spans="1:15" x14ac:dyDescent="0.35">
      <c r="A100" s="6">
        <v>10346</v>
      </c>
      <c r="B100" s="6" t="s">
        <v>753</v>
      </c>
      <c r="C100" s="6">
        <v>3</v>
      </c>
      <c r="D100" s="7">
        <v>36135</v>
      </c>
      <c r="E100" s="7">
        <v>36177</v>
      </c>
      <c r="F100" s="7">
        <v>36138</v>
      </c>
      <c r="G100" s="6">
        <v>3</v>
      </c>
      <c r="H100" s="8">
        <v>142.08000000000001</v>
      </c>
      <c r="I100" s="6" t="s">
        <v>754</v>
      </c>
      <c r="J100" s="6" t="s">
        <v>757</v>
      </c>
      <c r="K100" s="6" t="s">
        <v>758</v>
      </c>
      <c r="L100" s="6" t="s">
        <v>759</v>
      </c>
      <c r="M100" s="6" t="s">
        <v>760</v>
      </c>
      <c r="N100" s="6" t="s">
        <v>498</v>
      </c>
      <c r="O100" s="8">
        <v>1731.2</v>
      </c>
    </row>
    <row r="101" spans="1:15" x14ac:dyDescent="0.35">
      <c r="A101" s="6">
        <v>10347</v>
      </c>
      <c r="B101" s="6" t="s">
        <v>409</v>
      </c>
      <c r="C101" s="6">
        <v>4</v>
      </c>
      <c r="D101" s="7">
        <v>36136</v>
      </c>
      <c r="E101" s="7">
        <v>36164</v>
      </c>
      <c r="F101" s="7">
        <v>36138</v>
      </c>
      <c r="G101" s="6">
        <v>3</v>
      </c>
      <c r="H101" s="8">
        <v>3.1</v>
      </c>
      <c r="I101" s="6" t="s">
        <v>410</v>
      </c>
      <c r="J101" s="6" t="s">
        <v>413</v>
      </c>
      <c r="K101" s="6" t="s">
        <v>365</v>
      </c>
      <c r="L101" s="6" t="s">
        <v>366</v>
      </c>
      <c r="M101" s="6" t="s">
        <v>414</v>
      </c>
      <c r="N101" s="6" t="s">
        <v>368</v>
      </c>
      <c r="O101" s="8">
        <v>928</v>
      </c>
    </row>
    <row r="102" spans="1:15" x14ac:dyDescent="0.35">
      <c r="A102" s="6">
        <v>10348</v>
      </c>
      <c r="B102" s="6" t="s">
        <v>915</v>
      </c>
      <c r="C102" s="6">
        <v>4</v>
      </c>
      <c r="D102" s="7">
        <v>36137</v>
      </c>
      <c r="E102" s="7">
        <v>36165</v>
      </c>
      <c r="F102" s="7">
        <v>36145</v>
      </c>
      <c r="G102" s="6">
        <v>2</v>
      </c>
      <c r="H102" s="8">
        <v>0.78</v>
      </c>
      <c r="I102" s="6" t="s">
        <v>916</v>
      </c>
      <c r="J102" s="6" t="s">
        <v>918</v>
      </c>
      <c r="K102" s="6" t="s">
        <v>919</v>
      </c>
      <c r="M102" s="6" t="s">
        <v>920</v>
      </c>
      <c r="N102" s="6" t="s">
        <v>203</v>
      </c>
      <c r="O102" s="8">
        <v>396</v>
      </c>
    </row>
    <row r="103" spans="1:15" x14ac:dyDescent="0.35">
      <c r="A103" s="6">
        <v>10349</v>
      </c>
      <c r="B103" s="6" t="s">
        <v>831</v>
      </c>
      <c r="C103" s="6">
        <v>7</v>
      </c>
      <c r="D103" s="7">
        <v>36138</v>
      </c>
      <c r="E103" s="7">
        <v>36166</v>
      </c>
      <c r="F103" s="7">
        <v>36145</v>
      </c>
      <c r="G103" s="6">
        <v>1</v>
      </c>
      <c r="H103" s="8">
        <v>8.6300000000000008</v>
      </c>
      <c r="I103" s="6" t="s">
        <v>832</v>
      </c>
      <c r="J103" s="6" t="s">
        <v>834</v>
      </c>
      <c r="K103" s="6" t="s">
        <v>835</v>
      </c>
      <c r="L103" s="6" t="s">
        <v>836</v>
      </c>
      <c r="M103" s="6" t="s">
        <v>837</v>
      </c>
      <c r="N103" s="6" t="s">
        <v>498</v>
      </c>
      <c r="O103" s="8">
        <v>141.6</v>
      </c>
    </row>
    <row r="104" spans="1:15" x14ac:dyDescent="0.35">
      <c r="A104" s="6">
        <v>10350</v>
      </c>
      <c r="B104" s="6" t="s">
        <v>568</v>
      </c>
      <c r="C104" s="6">
        <v>6</v>
      </c>
      <c r="D104" s="7">
        <v>36141</v>
      </c>
      <c r="E104" s="7">
        <v>36169</v>
      </c>
      <c r="F104" s="7">
        <v>36163</v>
      </c>
      <c r="G104" s="6">
        <v>2</v>
      </c>
      <c r="H104" s="8">
        <v>64.19</v>
      </c>
      <c r="I104" s="6" t="s">
        <v>569</v>
      </c>
      <c r="J104" s="6" t="s">
        <v>571</v>
      </c>
      <c r="K104" s="6" t="s">
        <v>572</v>
      </c>
      <c r="M104" s="6" t="s">
        <v>573</v>
      </c>
      <c r="N104" s="6" t="s">
        <v>201</v>
      </c>
      <c r="O104" s="8">
        <v>713.4</v>
      </c>
    </row>
    <row r="105" spans="1:15" x14ac:dyDescent="0.35">
      <c r="A105" s="6">
        <v>10351</v>
      </c>
      <c r="B105" s="6" t="s">
        <v>400</v>
      </c>
      <c r="C105" s="6">
        <v>1</v>
      </c>
      <c r="D105" s="7">
        <v>36141</v>
      </c>
      <c r="E105" s="7">
        <v>36169</v>
      </c>
      <c r="F105" s="7">
        <v>36150</v>
      </c>
      <c r="G105" s="6">
        <v>1</v>
      </c>
      <c r="H105" s="8">
        <v>162.33000000000001</v>
      </c>
      <c r="I105" s="6" t="s">
        <v>401</v>
      </c>
      <c r="J105" s="6" t="s">
        <v>404</v>
      </c>
      <c r="K105" s="6" t="s">
        <v>405</v>
      </c>
      <c r="M105" s="6" t="s">
        <v>406</v>
      </c>
      <c r="N105" s="6" t="s">
        <v>216</v>
      </c>
      <c r="O105" s="8">
        <v>5677.6</v>
      </c>
    </row>
    <row r="106" spans="1:15" x14ac:dyDescent="0.35">
      <c r="A106" s="6">
        <v>10352</v>
      </c>
      <c r="B106" s="6" t="s">
        <v>460</v>
      </c>
      <c r="C106" s="6">
        <v>3</v>
      </c>
      <c r="D106" s="7">
        <v>36142</v>
      </c>
      <c r="E106" s="7">
        <v>36156</v>
      </c>
      <c r="F106" s="7">
        <v>36148</v>
      </c>
      <c r="G106" s="6">
        <v>3</v>
      </c>
      <c r="H106" s="8">
        <v>1.3</v>
      </c>
      <c r="I106" s="6" t="s">
        <v>461</v>
      </c>
      <c r="J106" s="6" t="s">
        <v>463</v>
      </c>
      <c r="K106" s="6" t="s">
        <v>464</v>
      </c>
      <c r="M106" s="6" t="s">
        <v>465</v>
      </c>
      <c r="N106" s="6" t="s">
        <v>466</v>
      </c>
      <c r="O106" s="8">
        <v>154</v>
      </c>
    </row>
    <row r="107" spans="1:15" x14ac:dyDescent="0.35">
      <c r="A107" s="6">
        <v>10353</v>
      </c>
      <c r="B107" s="6" t="s">
        <v>713</v>
      </c>
      <c r="C107" s="6">
        <v>7</v>
      </c>
      <c r="D107" s="7">
        <v>36143</v>
      </c>
      <c r="E107" s="7">
        <v>36171</v>
      </c>
      <c r="F107" s="7">
        <v>36155</v>
      </c>
      <c r="G107" s="6">
        <v>3</v>
      </c>
      <c r="H107" s="8">
        <v>360.63</v>
      </c>
      <c r="I107" s="6" t="s">
        <v>714</v>
      </c>
      <c r="J107" s="6" t="s">
        <v>716</v>
      </c>
      <c r="K107" s="6" t="s">
        <v>717</v>
      </c>
      <c r="M107" s="6" t="s">
        <v>718</v>
      </c>
      <c r="N107" s="6" t="s">
        <v>216</v>
      </c>
      <c r="O107" s="8">
        <v>10741.6</v>
      </c>
    </row>
    <row r="108" spans="1:15" x14ac:dyDescent="0.35">
      <c r="A108" s="6">
        <v>10354</v>
      </c>
      <c r="B108" s="6" t="s">
        <v>706</v>
      </c>
      <c r="C108" s="6">
        <v>8</v>
      </c>
      <c r="D108" s="7">
        <v>36144</v>
      </c>
      <c r="E108" s="7">
        <v>36172</v>
      </c>
      <c r="F108" s="7">
        <v>36150</v>
      </c>
      <c r="G108" s="6">
        <v>3</v>
      </c>
      <c r="H108" s="8">
        <v>53.8</v>
      </c>
      <c r="I108" s="6" t="s">
        <v>707</v>
      </c>
      <c r="J108" s="6" t="s">
        <v>709</v>
      </c>
      <c r="K108" s="6" t="s">
        <v>256</v>
      </c>
      <c r="M108" s="6" t="s">
        <v>710</v>
      </c>
      <c r="N108" s="6" t="s">
        <v>258</v>
      </c>
      <c r="O108" s="8">
        <v>568.79999999999995</v>
      </c>
    </row>
    <row r="109" spans="1:15" x14ac:dyDescent="0.35">
      <c r="A109" s="6">
        <v>10355</v>
      </c>
      <c r="B109" s="6" t="s">
        <v>267</v>
      </c>
      <c r="C109" s="6">
        <v>6</v>
      </c>
      <c r="D109" s="7">
        <v>36145</v>
      </c>
      <c r="E109" s="7">
        <v>36173</v>
      </c>
      <c r="F109" s="7">
        <v>36150</v>
      </c>
      <c r="G109" s="6">
        <v>1</v>
      </c>
      <c r="H109" s="8">
        <v>41.95</v>
      </c>
      <c r="I109" s="6" t="s">
        <v>268</v>
      </c>
      <c r="J109" s="6" t="s">
        <v>982</v>
      </c>
      <c r="K109" s="6" t="s">
        <v>983</v>
      </c>
      <c r="L109" s="6" t="s">
        <v>984</v>
      </c>
      <c r="M109" s="6" t="s">
        <v>985</v>
      </c>
      <c r="N109" s="6" t="s">
        <v>273</v>
      </c>
      <c r="O109" s="8">
        <v>480</v>
      </c>
    </row>
    <row r="110" spans="1:15" x14ac:dyDescent="0.35">
      <c r="A110" s="6">
        <v>10356</v>
      </c>
      <c r="B110" s="6" t="s">
        <v>915</v>
      </c>
      <c r="C110" s="6">
        <v>6</v>
      </c>
      <c r="D110" s="7">
        <v>36148</v>
      </c>
      <c r="E110" s="7">
        <v>36176</v>
      </c>
      <c r="F110" s="7">
        <v>36157</v>
      </c>
      <c r="G110" s="6">
        <v>2</v>
      </c>
      <c r="H110" s="8">
        <v>36.71</v>
      </c>
      <c r="I110" s="6" t="s">
        <v>916</v>
      </c>
      <c r="J110" s="6" t="s">
        <v>918</v>
      </c>
      <c r="K110" s="6" t="s">
        <v>919</v>
      </c>
      <c r="M110" s="6" t="s">
        <v>920</v>
      </c>
      <c r="N110" s="6" t="s">
        <v>203</v>
      </c>
      <c r="O110" s="8">
        <v>1106.4000000000001</v>
      </c>
    </row>
    <row r="111" spans="1:15" x14ac:dyDescent="0.35">
      <c r="A111" s="6">
        <v>10357</v>
      </c>
      <c r="B111" s="6" t="s">
        <v>609</v>
      </c>
      <c r="C111" s="6">
        <v>1</v>
      </c>
      <c r="D111" s="7">
        <v>36149</v>
      </c>
      <c r="E111" s="7">
        <v>36177</v>
      </c>
      <c r="F111" s="7">
        <v>36162</v>
      </c>
      <c r="G111" s="6">
        <v>3</v>
      </c>
      <c r="H111" s="8">
        <v>34.880000000000003</v>
      </c>
      <c r="I111" s="6" t="s">
        <v>610</v>
      </c>
      <c r="J111" s="6" t="s">
        <v>612</v>
      </c>
      <c r="K111" s="6" t="s">
        <v>613</v>
      </c>
      <c r="L111" s="6" t="s">
        <v>614</v>
      </c>
      <c r="M111" s="6" t="s">
        <v>615</v>
      </c>
      <c r="N111" s="6" t="s">
        <v>507</v>
      </c>
      <c r="O111" s="8">
        <v>1360</v>
      </c>
    </row>
    <row r="112" spans="1:15" x14ac:dyDescent="0.35">
      <c r="A112" s="6">
        <v>10358</v>
      </c>
      <c r="B112" s="6" t="s">
        <v>568</v>
      </c>
      <c r="C112" s="6">
        <v>5</v>
      </c>
      <c r="D112" s="7">
        <v>36150</v>
      </c>
      <c r="E112" s="7">
        <v>36178</v>
      </c>
      <c r="F112" s="7">
        <v>36157</v>
      </c>
      <c r="G112" s="6">
        <v>1</v>
      </c>
      <c r="H112" s="8">
        <v>19.64</v>
      </c>
      <c r="I112" s="6" t="s">
        <v>569</v>
      </c>
      <c r="J112" s="6" t="s">
        <v>571</v>
      </c>
      <c r="K112" s="6" t="s">
        <v>572</v>
      </c>
      <c r="M112" s="6" t="s">
        <v>573</v>
      </c>
      <c r="N112" s="6" t="s">
        <v>201</v>
      </c>
      <c r="O112" s="8">
        <v>452</v>
      </c>
    </row>
    <row r="113" spans="1:15" x14ac:dyDescent="0.35">
      <c r="A113" s="6">
        <v>10359</v>
      </c>
      <c r="B113" s="6" t="s">
        <v>808</v>
      </c>
      <c r="C113" s="6">
        <v>5</v>
      </c>
      <c r="D113" s="7">
        <v>36151</v>
      </c>
      <c r="E113" s="7">
        <v>36179</v>
      </c>
      <c r="F113" s="7">
        <v>36156</v>
      </c>
      <c r="G113" s="6">
        <v>3</v>
      </c>
      <c r="H113" s="8">
        <v>288.43</v>
      </c>
      <c r="I113" s="6" t="s">
        <v>809</v>
      </c>
      <c r="J113" s="6" t="s">
        <v>811</v>
      </c>
      <c r="K113" s="6" t="s">
        <v>271</v>
      </c>
      <c r="M113" s="6" t="s">
        <v>812</v>
      </c>
      <c r="N113" s="6" t="s">
        <v>273</v>
      </c>
      <c r="O113" s="8">
        <v>3654.4</v>
      </c>
    </row>
    <row r="114" spans="1:15" x14ac:dyDescent="0.35">
      <c r="A114" s="6">
        <v>10360</v>
      </c>
      <c r="B114" s="6" t="s">
        <v>294</v>
      </c>
      <c r="C114" s="6">
        <v>4</v>
      </c>
      <c r="D114" s="7">
        <v>36152</v>
      </c>
      <c r="E114" s="7">
        <v>36180</v>
      </c>
      <c r="F114" s="7">
        <v>36162</v>
      </c>
      <c r="G114" s="6">
        <v>3</v>
      </c>
      <c r="H114" s="8">
        <v>131.69999999999999</v>
      </c>
      <c r="I114" s="6" t="s">
        <v>295</v>
      </c>
      <c r="J114" s="6" t="s">
        <v>298</v>
      </c>
      <c r="K114" s="6" t="s">
        <v>299</v>
      </c>
      <c r="M114" s="6" t="s">
        <v>300</v>
      </c>
      <c r="N114" s="6" t="s">
        <v>201</v>
      </c>
      <c r="O114" s="8">
        <v>7390.2</v>
      </c>
    </row>
    <row r="115" spans="1:15" x14ac:dyDescent="0.35">
      <c r="A115" s="6">
        <v>10361</v>
      </c>
      <c r="B115" s="6" t="s">
        <v>740</v>
      </c>
      <c r="C115" s="6">
        <v>1</v>
      </c>
      <c r="D115" s="7">
        <v>36152</v>
      </c>
      <c r="E115" s="7">
        <v>36180</v>
      </c>
      <c r="F115" s="7">
        <v>36163</v>
      </c>
      <c r="G115" s="6">
        <v>2</v>
      </c>
      <c r="H115" s="8">
        <v>183.17</v>
      </c>
      <c r="I115" s="6" t="s">
        <v>741</v>
      </c>
      <c r="J115" s="6" t="s">
        <v>743</v>
      </c>
      <c r="K115" s="6" t="s">
        <v>744</v>
      </c>
      <c r="M115" s="6" t="s">
        <v>745</v>
      </c>
      <c r="N115" s="6" t="s">
        <v>203</v>
      </c>
      <c r="O115" s="8">
        <v>2273.6</v>
      </c>
    </row>
    <row r="116" spans="1:15" x14ac:dyDescent="0.35">
      <c r="A116" s="6">
        <v>10362</v>
      </c>
      <c r="B116" s="6" t="s">
        <v>311</v>
      </c>
      <c r="C116" s="6">
        <v>3</v>
      </c>
      <c r="D116" s="7">
        <v>36155</v>
      </c>
      <c r="E116" s="7">
        <v>36183</v>
      </c>
      <c r="F116" s="7">
        <v>36158</v>
      </c>
      <c r="G116" s="6">
        <v>1</v>
      </c>
      <c r="H116" s="8">
        <v>96.04</v>
      </c>
      <c r="I116" s="6" t="s">
        <v>312</v>
      </c>
      <c r="J116" s="6" t="s">
        <v>314</v>
      </c>
      <c r="K116" s="6" t="s">
        <v>315</v>
      </c>
      <c r="M116" s="6" t="s">
        <v>316</v>
      </c>
      <c r="N116" s="6" t="s">
        <v>201</v>
      </c>
      <c r="O116" s="8">
        <v>1549.6</v>
      </c>
    </row>
    <row r="117" spans="1:15" x14ac:dyDescent="0.35">
      <c r="A117" s="6">
        <v>10363</v>
      </c>
      <c r="B117" s="6" t="s">
        <v>377</v>
      </c>
      <c r="C117" s="6">
        <v>4</v>
      </c>
      <c r="D117" s="7">
        <v>36156</v>
      </c>
      <c r="E117" s="7">
        <v>36184</v>
      </c>
      <c r="F117" s="7">
        <v>36164</v>
      </c>
      <c r="G117" s="6">
        <v>3</v>
      </c>
      <c r="H117" s="8">
        <v>30.54</v>
      </c>
      <c r="I117" s="6" t="s">
        <v>378</v>
      </c>
      <c r="J117" s="6" t="s">
        <v>380</v>
      </c>
      <c r="K117" s="6" t="s">
        <v>381</v>
      </c>
      <c r="M117" s="6" t="s">
        <v>382</v>
      </c>
      <c r="N117" s="6" t="s">
        <v>203</v>
      </c>
      <c r="O117" s="8">
        <v>447.2</v>
      </c>
    </row>
    <row r="118" spans="1:15" x14ac:dyDescent="0.35">
      <c r="A118" s="6">
        <v>10364</v>
      </c>
      <c r="B118" s="6" t="s">
        <v>393</v>
      </c>
      <c r="C118" s="6">
        <v>1</v>
      </c>
      <c r="D118" s="7">
        <v>36156</v>
      </c>
      <c r="E118" s="7">
        <v>36198</v>
      </c>
      <c r="F118" s="7">
        <v>36164</v>
      </c>
      <c r="G118" s="6">
        <v>1</v>
      </c>
      <c r="H118" s="8">
        <v>71.97</v>
      </c>
      <c r="I118" s="6" t="s">
        <v>394</v>
      </c>
      <c r="J118" s="6" t="s">
        <v>396</v>
      </c>
      <c r="K118" s="6" t="s">
        <v>271</v>
      </c>
      <c r="M118" s="6" t="s">
        <v>397</v>
      </c>
      <c r="N118" s="6" t="s">
        <v>273</v>
      </c>
      <c r="O118" s="8">
        <v>950</v>
      </c>
    </row>
    <row r="119" spans="1:15" x14ac:dyDescent="0.35">
      <c r="A119" s="6">
        <v>10365</v>
      </c>
      <c r="B119" s="6" t="s">
        <v>261</v>
      </c>
      <c r="C119" s="6">
        <v>3</v>
      </c>
      <c r="D119" s="7">
        <v>36157</v>
      </c>
      <c r="E119" s="7">
        <v>36185</v>
      </c>
      <c r="F119" s="7">
        <v>36162</v>
      </c>
      <c r="G119" s="6">
        <v>2</v>
      </c>
      <c r="H119" s="8">
        <v>22</v>
      </c>
      <c r="I119" s="6" t="s">
        <v>262</v>
      </c>
      <c r="J119" s="6" t="s">
        <v>264</v>
      </c>
      <c r="K119" s="6" t="s">
        <v>256</v>
      </c>
      <c r="M119" s="6" t="s">
        <v>265</v>
      </c>
      <c r="N119" s="6" t="s">
        <v>258</v>
      </c>
      <c r="O119" s="8">
        <v>403.2</v>
      </c>
    </row>
    <row r="120" spans="1:15" x14ac:dyDescent="0.35">
      <c r="A120" s="6">
        <v>10366</v>
      </c>
      <c r="B120" s="6" t="s">
        <v>469</v>
      </c>
      <c r="C120" s="6">
        <v>8</v>
      </c>
      <c r="D120" s="7">
        <v>36158</v>
      </c>
      <c r="E120" s="7">
        <v>36200</v>
      </c>
      <c r="F120" s="7">
        <v>36190</v>
      </c>
      <c r="G120" s="6">
        <v>2</v>
      </c>
      <c r="H120" s="8">
        <v>10.14</v>
      </c>
      <c r="I120" s="6" t="s">
        <v>986</v>
      </c>
      <c r="J120" s="6" t="s">
        <v>472</v>
      </c>
      <c r="K120" s="6" t="s">
        <v>473</v>
      </c>
      <c r="M120" s="6" t="s">
        <v>987</v>
      </c>
      <c r="N120" s="6" t="s">
        <v>215</v>
      </c>
      <c r="O120" s="8">
        <v>136</v>
      </c>
    </row>
    <row r="121" spans="1:15" x14ac:dyDescent="0.35">
      <c r="A121" s="6">
        <v>10367</v>
      </c>
      <c r="B121" s="6" t="s">
        <v>891</v>
      </c>
      <c r="C121" s="6">
        <v>7</v>
      </c>
      <c r="D121" s="7">
        <v>36158</v>
      </c>
      <c r="E121" s="7">
        <v>36186</v>
      </c>
      <c r="F121" s="7">
        <v>36162</v>
      </c>
      <c r="G121" s="6">
        <v>3</v>
      </c>
      <c r="H121" s="8">
        <v>13.55</v>
      </c>
      <c r="I121" s="6" t="s">
        <v>892</v>
      </c>
      <c r="J121" s="6" t="s">
        <v>894</v>
      </c>
      <c r="K121" s="6" t="s">
        <v>895</v>
      </c>
      <c r="M121" s="6" t="s">
        <v>896</v>
      </c>
      <c r="N121" s="6" t="s">
        <v>821</v>
      </c>
      <c r="O121" s="8">
        <v>834.2</v>
      </c>
    </row>
    <row r="122" spans="1:15" x14ac:dyDescent="0.35">
      <c r="A122" s="6">
        <v>10368</v>
      </c>
      <c r="B122" s="6" t="s">
        <v>400</v>
      </c>
      <c r="C122" s="6">
        <v>2</v>
      </c>
      <c r="D122" s="7">
        <v>36159</v>
      </c>
      <c r="E122" s="7">
        <v>36187</v>
      </c>
      <c r="F122" s="7">
        <v>36162</v>
      </c>
      <c r="G122" s="6">
        <v>2</v>
      </c>
      <c r="H122" s="8">
        <v>101.95</v>
      </c>
      <c r="I122" s="6" t="s">
        <v>401</v>
      </c>
      <c r="J122" s="6" t="s">
        <v>404</v>
      </c>
      <c r="K122" s="6" t="s">
        <v>405</v>
      </c>
      <c r="M122" s="6" t="s">
        <v>406</v>
      </c>
      <c r="N122" s="6" t="s">
        <v>216</v>
      </c>
      <c r="O122" s="8">
        <v>1834.2</v>
      </c>
    </row>
    <row r="123" spans="1:15" x14ac:dyDescent="0.35">
      <c r="A123" s="6">
        <v>10369</v>
      </c>
      <c r="B123" s="6" t="s">
        <v>831</v>
      </c>
      <c r="C123" s="6">
        <v>8</v>
      </c>
      <c r="D123" s="7">
        <v>36162</v>
      </c>
      <c r="E123" s="7">
        <v>36190</v>
      </c>
      <c r="F123" s="7">
        <v>36169</v>
      </c>
      <c r="G123" s="6">
        <v>2</v>
      </c>
      <c r="H123" s="8">
        <v>195.68</v>
      </c>
      <c r="I123" s="6" t="s">
        <v>832</v>
      </c>
      <c r="J123" s="6" t="s">
        <v>834</v>
      </c>
      <c r="K123" s="6" t="s">
        <v>835</v>
      </c>
      <c r="L123" s="6" t="s">
        <v>836</v>
      </c>
      <c r="M123" s="6" t="s">
        <v>837</v>
      </c>
      <c r="N123" s="6" t="s">
        <v>498</v>
      </c>
      <c r="O123" s="8">
        <v>2527.1999999999998</v>
      </c>
    </row>
    <row r="124" spans="1:15" x14ac:dyDescent="0.35">
      <c r="A124" s="6">
        <v>10370</v>
      </c>
      <c r="B124" s="6" t="s">
        <v>353</v>
      </c>
      <c r="C124" s="6">
        <v>6</v>
      </c>
      <c r="D124" s="7">
        <v>36163</v>
      </c>
      <c r="E124" s="7">
        <v>36191</v>
      </c>
      <c r="F124" s="7">
        <v>36187</v>
      </c>
      <c r="G124" s="6">
        <v>2</v>
      </c>
      <c r="H124" s="8">
        <v>1.17</v>
      </c>
      <c r="I124" s="6" t="s">
        <v>354</v>
      </c>
      <c r="J124" s="6" t="s">
        <v>977</v>
      </c>
      <c r="K124" s="6" t="s">
        <v>357</v>
      </c>
      <c r="M124" s="6" t="s">
        <v>358</v>
      </c>
      <c r="N124" s="6" t="s">
        <v>219</v>
      </c>
      <c r="O124" s="8">
        <v>1174</v>
      </c>
    </row>
    <row r="125" spans="1:15" x14ac:dyDescent="0.35">
      <c r="A125" s="6">
        <v>10371</v>
      </c>
      <c r="B125" s="6" t="s">
        <v>568</v>
      </c>
      <c r="C125" s="6">
        <v>1</v>
      </c>
      <c r="D125" s="7">
        <v>36163</v>
      </c>
      <c r="E125" s="7">
        <v>36191</v>
      </c>
      <c r="F125" s="7">
        <v>36184</v>
      </c>
      <c r="G125" s="6">
        <v>1</v>
      </c>
      <c r="H125" s="8">
        <v>0.45</v>
      </c>
      <c r="I125" s="6" t="s">
        <v>569</v>
      </c>
      <c r="J125" s="6" t="s">
        <v>571</v>
      </c>
      <c r="K125" s="6" t="s">
        <v>572</v>
      </c>
      <c r="M125" s="6" t="s">
        <v>573</v>
      </c>
      <c r="N125" s="6" t="s">
        <v>201</v>
      </c>
      <c r="O125" s="8">
        <v>91.2</v>
      </c>
    </row>
    <row r="126" spans="1:15" x14ac:dyDescent="0.35">
      <c r="A126" s="6">
        <v>10372</v>
      </c>
      <c r="B126" s="6" t="s">
        <v>734</v>
      </c>
      <c r="C126" s="6">
        <v>5</v>
      </c>
      <c r="D126" s="7">
        <v>36164</v>
      </c>
      <c r="E126" s="7">
        <v>36192</v>
      </c>
      <c r="F126" s="7">
        <v>36169</v>
      </c>
      <c r="G126" s="6">
        <v>2</v>
      </c>
      <c r="H126" s="8">
        <v>890.78</v>
      </c>
      <c r="I126" s="6" t="s">
        <v>735</v>
      </c>
      <c r="J126" s="6" t="s">
        <v>737</v>
      </c>
      <c r="K126" s="6" t="s">
        <v>365</v>
      </c>
      <c r="L126" s="6" t="s">
        <v>366</v>
      </c>
      <c r="M126" s="6" t="s">
        <v>738</v>
      </c>
      <c r="N126" s="6" t="s">
        <v>368</v>
      </c>
      <c r="O126" s="8">
        <v>12281.2</v>
      </c>
    </row>
    <row r="127" spans="1:15" x14ac:dyDescent="0.35">
      <c r="A127" s="6">
        <v>10373</v>
      </c>
      <c r="B127" s="6" t="s">
        <v>536</v>
      </c>
      <c r="C127" s="6">
        <v>4</v>
      </c>
      <c r="D127" s="7">
        <v>36165</v>
      </c>
      <c r="E127" s="7">
        <v>36193</v>
      </c>
      <c r="F127" s="7">
        <v>36171</v>
      </c>
      <c r="G127" s="6">
        <v>3</v>
      </c>
      <c r="H127" s="8">
        <v>124.12</v>
      </c>
      <c r="I127" s="6" t="s">
        <v>537</v>
      </c>
      <c r="J127" s="6" t="s">
        <v>539</v>
      </c>
      <c r="K127" s="6" t="s">
        <v>540</v>
      </c>
      <c r="L127" s="6" t="s">
        <v>541</v>
      </c>
      <c r="N127" s="6" t="s">
        <v>542</v>
      </c>
      <c r="O127" s="8">
        <v>1708</v>
      </c>
    </row>
    <row r="128" spans="1:15" x14ac:dyDescent="0.35">
      <c r="A128" s="6">
        <v>10374</v>
      </c>
      <c r="B128" s="6" t="s">
        <v>954</v>
      </c>
      <c r="C128" s="6">
        <v>1</v>
      </c>
      <c r="D128" s="7">
        <v>36165</v>
      </c>
      <c r="E128" s="7">
        <v>36193</v>
      </c>
      <c r="F128" s="7">
        <v>36169</v>
      </c>
      <c r="G128" s="6">
        <v>3</v>
      </c>
      <c r="H128" s="8">
        <v>3.94</v>
      </c>
      <c r="I128" s="6" t="s">
        <v>988</v>
      </c>
      <c r="J128" s="6" t="s">
        <v>957</v>
      </c>
      <c r="K128" s="6" t="s">
        <v>958</v>
      </c>
      <c r="M128" s="6" t="s">
        <v>959</v>
      </c>
      <c r="N128" s="6" t="s">
        <v>960</v>
      </c>
      <c r="O128" s="8">
        <v>459</v>
      </c>
    </row>
    <row r="129" spans="1:15" x14ac:dyDescent="0.35">
      <c r="A129" s="6">
        <v>10375</v>
      </c>
      <c r="B129" s="6" t="s">
        <v>528</v>
      </c>
      <c r="C129" s="6">
        <v>3</v>
      </c>
      <c r="D129" s="7">
        <v>36166</v>
      </c>
      <c r="E129" s="7">
        <v>36194</v>
      </c>
      <c r="F129" s="7">
        <v>36169</v>
      </c>
      <c r="G129" s="6">
        <v>2</v>
      </c>
      <c r="H129" s="8">
        <v>20.12</v>
      </c>
      <c r="I129" s="6" t="s">
        <v>529</v>
      </c>
      <c r="J129" s="6" t="s">
        <v>531</v>
      </c>
      <c r="K129" s="6" t="s">
        <v>532</v>
      </c>
      <c r="L129" s="6" t="s">
        <v>496</v>
      </c>
      <c r="M129" s="6" t="s">
        <v>533</v>
      </c>
      <c r="N129" s="6" t="s">
        <v>498</v>
      </c>
      <c r="O129" s="8">
        <v>338</v>
      </c>
    </row>
    <row r="130" spans="1:15" x14ac:dyDescent="0.35">
      <c r="A130" s="6">
        <v>10376</v>
      </c>
      <c r="B130" s="6" t="s">
        <v>652</v>
      </c>
      <c r="C130" s="6">
        <v>1</v>
      </c>
      <c r="D130" s="7">
        <v>36169</v>
      </c>
      <c r="E130" s="7">
        <v>36197</v>
      </c>
      <c r="F130" s="7">
        <v>36173</v>
      </c>
      <c r="G130" s="6">
        <v>2</v>
      </c>
      <c r="H130" s="8">
        <v>20.39</v>
      </c>
      <c r="I130" s="6" t="s">
        <v>653</v>
      </c>
      <c r="J130" s="6" t="s">
        <v>655</v>
      </c>
      <c r="K130" s="6" t="s">
        <v>656</v>
      </c>
      <c r="L130" s="6" t="s">
        <v>657</v>
      </c>
      <c r="M130" s="6" t="s">
        <v>658</v>
      </c>
      <c r="N130" s="6" t="s">
        <v>327</v>
      </c>
      <c r="O130" s="8">
        <v>420</v>
      </c>
    </row>
    <row r="131" spans="1:15" x14ac:dyDescent="0.35">
      <c r="A131" s="6">
        <v>10377</v>
      </c>
      <c r="B131" s="6" t="s">
        <v>808</v>
      </c>
      <c r="C131" s="6">
        <v>1</v>
      </c>
      <c r="D131" s="7">
        <v>36169</v>
      </c>
      <c r="E131" s="7">
        <v>36197</v>
      </c>
      <c r="F131" s="7">
        <v>36173</v>
      </c>
      <c r="G131" s="6">
        <v>3</v>
      </c>
      <c r="H131" s="8">
        <v>22.21</v>
      </c>
      <c r="I131" s="6" t="s">
        <v>809</v>
      </c>
      <c r="J131" s="6" t="s">
        <v>811</v>
      </c>
      <c r="K131" s="6" t="s">
        <v>271</v>
      </c>
      <c r="M131" s="6" t="s">
        <v>812</v>
      </c>
      <c r="N131" s="6" t="s">
        <v>273</v>
      </c>
      <c r="O131" s="8">
        <v>1016</v>
      </c>
    </row>
    <row r="132" spans="1:15" x14ac:dyDescent="0.35">
      <c r="A132" s="6">
        <v>10378</v>
      </c>
      <c r="B132" s="6" t="s">
        <v>432</v>
      </c>
      <c r="C132" s="6">
        <v>5</v>
      </c>
      <c r="D132" s="7">
        <v>36170</v>
      </c>
      <c r="E132" s="7">
        <v>36198</v>
      </c>
      <c r="F132" s="7">
        <v>36179</v>
      </c>
      <c r="G132" s="6">
        <v>3</v>
      </c>
      <c r="H132" s="8">
        <v>5.44</v>
      </c>
      <c r="I132" s="6" t="s">
        <v>433</v>
      </c>
      <c r="J132" s="6" t="s">
        <v>435</v>
      </c>
      <c r="K132" s="6" t="s">
        <v>436</v>
      </c>
      <c r="M132" s="6" t="s">
        <v>437</v>
      </c>
      <c r="N132" s="6" t="s">
        <v>283</v>
      </c>
      <c r="O132" s="8">
        <v>103.2</v>
      </c>
    </row>
    <row r="133" spans="1:15" x14ac:dyDescent="0.35">
      <c r="A133" s="6">
        <v>10379</v>
      </c>
      <c r="B133" s="6" t="s">
        <v>727</v>
      </c>
      <c r="C133" s="6">
        <v>2</v>
      </c>
      <c r="D133" s="7">
        <v>36171</v>
      </c>
      <c r="E133" s="7">
        <v>36199</v>
      </c>
      <c r="F133" s="7">
        <v>36173</v>
      </c>
      <c r="G133" s="6">
        <v>1</v>
      </c>
      <c r="H133" s="8">
        <v>45.03</v>
      </c>
      <c r="I133" s="6" t="s">
        <v>728</v>
      </c>
      <c r="J133" s="6" t="s">
        <v>730</v>
      </c>
      <c r="K133" s="6" t="s">
        <v>514</v>
      </c>
      <c r="L133" s="6" t="s">
        <v>515</v>
      </c>
      <c r="M133" s="6" t="s">
        <v>731</v>
      </c>
      <c r="N133" s="6" t="s">
        <v>368</v>
      </c>
      <c r="O133" s="8">
        <v>959.2</v>
      </c>
    </row>
    <row r="134" spans="1:15" x14ac:dyDescent="0.35">
      <c r="A134" s="6">
        <v>10380</v>
      </c>
      <c r="B134" s="6" t="s">
        <v>536</v>
      </c>
      <c r="C134" s="6">
        <v>8</v>
      </c>
      <c r="D134" s="7">
        <v>36172</v>
      </c>
      <c r="E134" s="7">
        <v>36200</v>
      </c>
      <c r="F134" s="7">
        <v>36207</v>
      </c>
      <c r="G134" s="6">
        <v>3</v>
      </c>
      <c r="H134" s="8">
        <v>35.03</v>
      </c>
      <c r="I134" s="6" t="s">
        <v>537</v>
      </c>
      <c r="J134" s="6" t="s">
        <v>539</v>
      </c>
      <c r="K134" s="6" t="s">
        <v>540</v>
      </c>
      <c r="L134" s="6" t="s">
        <v>541</v>
      </c>
      <c r="N134" s="6" t="s">
        <v>542</v>
      </c>
      <c r="O134" s="8">
        <v>1419.8</v>
      </c>
    </row>
    <row r="135" spans="1:15" x14ac:dyDescent="0.35">
      <c r="A135" s="6">
        <v>10381</v>
      </c>
      <c r="B135" s="6" t="s">
        <v>609</v>
      </c>
      <c r="C135" s="6">
        <v>3</v>
      </c>
      <c r="D135" s="7">
        <v>36172</v>
      </c>
      <c r="E135" s="7">
        <v>36200</v>
      </c>
      <c r="F135" s="7">
        <v>36173</v>
      </c>
      <c r="G135" s="6">
        <v>3</v>
      </c>
      <c r="H135" s="8">
        <v>7.99</v>
      </c>
      <c r="I135" s="6" t="s">
        <v>610</v>
      </c>
      <c r="J135" s="6" t="s">
        <v>612</v>
      </c>
      <c r="K135" s="6" t="s">
        <v>613</v>
      </c>
      <c r="L135" s="6" t="s">
        <v>614</v>
      </c>
      <c r="M135" s="6" t="s">
        <v>615</v>
      </c>
      <c r="N135" s="6" t="s">
        <v>507</v>
      </c>
      <c r="O135" s="8">
        <v>112</v>
      </c>
    </row>
    <row r="136" spans="1:15" x14ac:dyDescent="0.35">
      <c r="A136" s="6">
        <v>10382</v>
      </c>
      <c r="B136" s="6" t="s">
        <v>400</v>
      </c>
      <c r="C136" s="6">
        <v>4</v>
      </c>
      <c r="D136" s="7">
        <v>36173</v>
      </c>
      <c r="E136" s="7">
        <v>36201</v>
      </c>
      <c r="F136" s="7">
        <v>36176</v>
      </c>
      <c r="G136" s="6">
        <v>1</v>
      </c>
      <c r="H136" s="8">
        <v>94.77</v>
      </c>
      <c r="I136" s="6" t="s">
        <v>401</v>
      </c>
      <c r="J136" s="6" t="s">
        <v>404</v>
      </c>
      <c r="K136" s="6" t="s">
        <v>405</v>
      </c>
      <c r="M136" s="6" t="s">
        <v>406</v>
      </c>
      <c r="N136" s="6" t="s">
        <v>216</v>
      </c>
      <c r="O136" s="8">
        <v>2900</v>
      </c>
    </row>
    <row r="137" spans="1:15" x14ac:dyDescent="0.35">
      <c r="A137" s="6">
        <v>10383</v>
      </c>
      <c r="B137" s="6" t="s">
        <v>267</v>
      </c>
      <c r="C137" s="6">
        <v>8</v>
      </c>
      <c r="D137" s="7">
        <v>36176</v>
      </c>
      <c r="E137" s="7">
        <v>36204</v>
      </c>
      <c r="F137" s="7">
        <v>36178</v>
      </c>
      <c r="G137" s="6">
        <v>3</v>
      </c>
      <c r="H137" s="8">
        <v>34.24</v>
      </c>
      <c r="I137" s="6" t="s">
        <v>268</v>
      </c>
      <c r="J137" s="6" t="s">
        <v>982</v>
      </c>
      <c r="K137" s="6" t="s">
        <v>983</v>
      </c>
      <c r="L137" s="6" t="s">
        <v>984</v>
      </c>
      <c r="M137" s="6" t="s">
        <v>985</v>
      </c>
      <c r="N137" s="6" t="s">
        <v>273</v>
      </c>
      <c r="O137" s="8">
        <v>899</v>
      </c>
    </row>
    <row r="138" spans="1:15" x14ac:dyDescent="0.35">
      <c r="A138" s="6">
        <v>10384</v>
      </c>
      <c r="B138" s="6" t="s">
        <v>276</v>
      </c>
      <c r="C138" s="6">
        <v>3</v>
      </c>
      <c r="D138" s="7">
        <v>36176</v>
      </c>
      <c r="E138" s="7">
        <v>36204</v>
      </c>
      <c r="F138" s="7">
        <v>36180</v>
      </c>
      <c r="G138" s="6">
        <v>3</v>
      </c>
      <c r="H138" s="8">
        <v>168.64</v>
      </c>
      <c r="I138" s="6" t="s">
        <v>277</v>
      </c>
      <c r="J138" s="6" t="s">
        <v>280</v>
      </c>
      <c r="K138" s="6" t="s">
        <v>281</v>
      </c>
      <c r="M138" s="6" t="s">
        <v>282</v>
      </c>
      <c r="N138" s="6" t="s">
        <v>283</v>
      </c>
      <c r="O138" s="8">
        <v>2222.4</v>
      </c>
    </row>
    <row r="139" spans="1:15" x14ac:dyDescent="0.35">
      <c r="A139" s="6">
        <v>10385</v>
      </c>
      <c r="B139" s="6" t="s">
        <v>831</v>
      </c>
      <c r="C139" s="6">
        <v>1</v>
      </c>
      <c r="D139" s="7">
        <v>36177</v>
      </c>
      <c r="E139" s="7">
        <v>36205</v>
      </c>
      <c r="F139" s="7">
        <v>36183</v>
      </c>
      <c r="G139" s="6">
        <v>2</v>
      </c>
      <c r="H139" s="8">
        <v>30.96</v>
      </c>
      <c r="I139" s="6" t="s">
        <v>832</v>
      </c>
      <c r="J139" s="6" t="s">
        <v>834</v>
      </c>
      <c r="K139" s="6" t="s">
        <v>835</v>
      </c>
      <c r="L139" s="6" t="s">
        <v>836</v>
      </c>
      <c r="M139" s="6" t="s">
        <v>837</v>
      </c>
      <c r="N139" s="6" t="s">
        <v>498</v>
      </c>
      <c r="O139" s="8">
        <v>864</v>
      </c>
    </row>
    <row r="140" spans="1:15" x14ac:dyDescent="0.35">
      <c r="A140" s="6">
        <v>10386</v>
      </c>
      <c r="B140" s="6" t="s">
        <v>409</v>
      </c>
      <c r="C140" s="6">
        <v>9</v>
      </c>
      <c r="D140" s="7">
        <v>36178</v>
      </c>
      <c r="E140" s="7">
        <v>36192</v>
      </c>
      <c r="F140" s="7">
        <v>36185</v>
      </c>
      <c r="G140" s="6">
        <v>3</v>
      </c>
      <c r="H140" s="8">
        <v>13.99</v>
      </c>
      <c r="I140" s="6" t="s">
        <v>410</v>
      </c>
      <c r="J140" s="6" t="s">
        <v>413</v>
      </c>
      <c r="K140" s="6" t="s">
        <v>365</v>
      </c>
      <c r="L140" s="6" t="s">
        <v>366</v>
      </c>
      <c r="M140" s="6" t="s">
        <v>414</v>
      </c>
      <c r="N140" s="6" t="s">
        <v>368</v>
      </c>
      <c r="O140" s="8">
        <v>166</v>
      </c>
    </row>
    <row r="141" spans="1:15" x14ac:dyDescent="0.35">
      <c r="A141" s="6">
        <v>10387</v>
      </c>
      <c r="B141" s="6" t="s">
        <v>791</v>
      </c>
      <c r="C141" s="6">
        <v>1</v>
      </c>
      <c r="D141" s="7">
        <v>36178</v>
      </c>
      <c r="E141" s="7">
        <v>36206</v>
      </c>
      <c r="F141" s="7">
        <v>36180</v>
      </c>
      <c r="G141" s="6">
        <v>2</v>
      </c>
      <c r="H141" s="8">
        <v>93.63</v>
      </c>
      <c r="I141" s="6" t="s">
        <v>792</v>
      </c>
      <c r="J141" s="6" t="s">
        <v>794</v>
      </c>
      <c r="K141" s="6" t="s">
        <v>795</v>
      </c>
      <c r="M141" s="6" t="s">
        <v>796</v>
      </c>
      <c r="N141" s="6" t="s">
        <v>797</v>
      </c>
      <c r="O141" s="8">
        <v>1058.4000000000001</v>
      </c>
    </row>
    <row r="142" spans="1:15" x14ac:dyDescent="0.35">
      <c r="A142" s="6">
        <v>10388</v>
      </c>
      <c r="B142" s="6" t="s">
        <v>808</v>
      </c>
      <c r="C142" s="6">
        <v>2</v>
      </c>
      <c r="D142" s="7">
        <v>36179</v>
      </c>
      <c r="E142" s="7">
        <v>36207</v>
      </c>
      <c r="F142" s="7">
        <v>36180</v>
      </c>
      <c r="G142" s="6">
        <v>1</v>
      </c>
      <c r="H142" s="8">
        <v>34.86</v>
      </c>
      <c r="I142" s="6" t="s">
        <v>809</v>
      </c>
      <c r="J142" s="6" t="s">
        <v>811</v>
      </c>
      <c r="K142" s="6" t="s">
        <v>271</v>
      </c>
      <c r="M142" s="6" t="s">
        <v>812</v>
      </c>
      <c r="N142" s="6" t="s">
        <v>273</v>
      </c>
      <c r="O142" s="8">
        <v>1274</v>
      </c>
    </row>
    <row r="143" spans="1:15" x14ac:dyDescent="0.35">
      <c r="A143" s="6">
        <v>10389</v>
      </c>
      <c r="B143" s="6" t="s">
        <v>319</v>
      </c>
      <c r="C143" s="6">
        <v>4</v>
      </c>
      <c r="D143" s="7">
        <v>36180</v>
      </c>
      <c r="E143" s="7">
        <v>36208</v>
      </c>
      <c r="F143" s="7">
        <v>36184</v>
      </c>
      <c r="G143" s="6">
        <v>2</v>
      </c>
      <c r="H143" s="8">
        <v>47.42</v>
      </c>
      <c r="I143" s="6" t="s">
        <v>320</v>
      </c>
      <c r="J143" s="6" t="s">
        <v>323</v>
      </c>
      <c r="K143" s="6" t="s">
        <v>324</v>
      </c>
      <c r="L143" s="6" t="s">
        <v>325</v>
      </c>
      <c r="M143" s="6" t="s">
        <v>326</v>
      </c>
      <c r="N143" s="6" t="s">
        <v>327</v>
      </c>
      <c r="O143" s="8">
        <v>1832.8</v>
      </c>
    </row>
    <row r="144" spans="1:15" x14ac:dyDescent="0.35">
      <c r="A144" s="6">
        <v>10390</v>
      </c>
      <c r="B144" s="6" t="s">
        <v>400</v>
      </c>
      <c r="C144" s="6">
        <v>6</v>
      </c>
      <c r="D144" s="7">
        <v>36183</v>
      </c>
      <c r="E144" s="7">
        <v>36211</v>
      </c>
      <c r="F144" s="7">
        <v>36186</v>
      </c>
      <c r="G144" s="6">
        <v>1</v>
      </c>
      <c r="H144" s="8">
        <v>126.38</v>
      </c>
      <c r="I144" s="6" t="s">
        <v>401</v>
      </c>
      <c r="J144" s="6" t="s">
        <v>404</v>
      </c>
      <c r="K144" s="6" t="s">
        <v>405</v>
      </c>
      <c r="M144" s="6" t="s">
        <v>406</v>
      </c>
      <c r="N144" s="6" t="s">
        <v>216</v>
      </c>
      <c r="O144" s="8">
        <v>2275.1999999999998</v>
      </c>
    </row>
    <row r="145" spans="1:15" x14ac:dyDescent="0.35">
      <c r="A145" s="6">
        <v>10391</v>
      </c>
      <c r="B145" s="6" t="s">
        <v>377</v>
      </c>
      <c r="C145" s="6">
        <v>3</v>
      </c>
      <c r="D145" s="7">
        <v>36183</v>
      </c>
      <c r="E145" s="7">
        <v>36211</v>
      </c>
      <c r="F145" s="7">
        <v>36191</v>
      </c>
      <c r="G145" s="6">
        <v>3</v>
      </c>
      <c r="H145" s="8">
        <v>5.45</v>
      </c>
      <c r="I145" s="6" t="s">
        <v>378</v>
      </c>
      <c r="J145" s="6" t="s">
        <v>380</v>
      </c>
      <c r="K145" s="6" t="s">
        <v>381</v>
      </c>
      <c r="M145" s="6" t="s">
        <v>382</v>
      </c>
      <c r="N145" s="6" t="s">
        <v>203</v>
      </c>
      <c r="O145" s="8">
        <v>86.4</v>
      </c>
    </row>
    <row r="146" spans="1:15" x14ac:dyDescent="0.35">
      <c r="A146" s="6">
        <v>10392</v>
      </c>
      <c r="B146" s="6" t="s">
        <v>713</v>
      </c>
      <c r="C146" s="6">
        <v>2</v>
      </c>
      <c r="D146" s="7">
        <v>36184</v>
      </c>
      <c r="E146" s="7">
        <v>36212</v>
      </c>
      <c r="F146" s="7">
        <v>36192</v>
      </c>
      <c r="G146" s="6">
        <v>3</v>
      </c>
      <c r="H146" s="8">
        <v>122.46</v>
      </c>
      <c r="I146" s="6" t="s">
        <v>714</v>
      </c>
      <c r="J146" s="6" t="s">
        <v>716</v>
      </c>
      <c r="K146" s="6" t="s">
        <v>717</v>
      </c>
      <c r="M146" s="6" t="s">
        <v>718</v>
      </c>
      <c r="N146" s="6" t="s">
        <v>216</v>
      </c>
      <c r="O146" s="8">
        <v>1440</v>
      </c>
    </row>
    <row r="147" spans="1:15" x14ac:dyDescent="0.35">
      <c r="A147" s="6">
        <v>10393</v>
      </c>
      <c r="B147" s="6" t="s">
        <v>800</v>
      </c>
      <c r="C147" s="6">
        <v>1</v>
      </c>
      <c r="D147" s="7">
        <v>36185</v>
      </c>
      <c r="E147" s="7">
        <v>36213</v>
      </c>
      <c r="F147" s="7">
        <v>36194</v>
      </c>
      <c r="G147" s="6">
        <v>3</v>
      </c>
      <c r="H147" s="8">
        <v>126.56</v>
      </c>
      <c r="I147" s="6" t="s">
        <v>801</v>
      </c>
      <c r="J147" s="6" t="s">
        <v>803</v>
      </c>
      <c r="K147" s="6" t="s">
        <v>804</v>
      </c>
      <c r="L147" s="6" t="s">
        <v>805</v>
      </c>
      <c r="M147" s="6" t="s">
        <v>806</v>
      </c>
      <c r="N147" s="6" t="s">
        <v>498</v>
      </c>
      <c r="O147" s="8">
        <v>3302.6</v>
      </c>
    </row>
    <row r="148" spans="1:15" x14ac:dyDescent="0.35">
      <c r="A148" s="6">
        <v>10394</v>
      </c>
      <c r="B148" s="6" t="s">
        <v>528</v>
      </c>
      <c r="C148" s="6">
        <v>1</v>
      </c>
      <c r="D148" s="7">
        <v>36185</v>
      </c>
      <c r="E148" s="7">
        <v>36213</v>
      </c>
      <c r="F148" s="7">
        <v>36194</v>
      </c>
      <c r="G148" s="6">
        <v>3</v>
      </c>
      <c r="H148" s="8">
        <v>30.34</v>
      </c>
      <c r="I148" s="6" t="s">
        <v>529</v>
      </c>
      <c r="J148" s="6" t="s">
        <v>531</v>
      </c>
      <c r="K148" s="6" t="s">
        <v>532</v>
      </c>
      <c r="L148" s="6" t="s">
        <v>496</v>
      </c>
      <c r="M148" s="6" t="s">
        <v>533</v>
      </c>
      <c r="N148" s="6" t="s">
        <v>498</v>
      </c>
      <c r="O148" s="8">
        <v>442</v>
      </c>
    </row>
    <row r="149" spans="1:15" x14ac:dyDescent="0.35">
      <c r="A149" s="6">
        <v>10395</v>
      </c>
      <c r="B149" s="6" t="s">
        <v>519</v>
      </c>
      <c r="C149" s="6">
        <v>6</v>
      </c>
      <c r="D149" s="7">
        <v>36186</v>
      </c>
      <c r="E149" s="7">
        <v>36214</v>
      </c>
      <c r="F149" s="7">
        <v>36194</v>
      </c>
      <c r="G149" s="6">
        <v>1</v>
      </c>
      <c r="H149" s="8">
        <v>184.41</v>
      </c>
      <c r="I149" s="6" t="s">
        <v>520</v>
      </c>
      <c r="J149" s="6" t="s">
        <v>522</v>
      </c>
      <c r="K149" s="6" t="s">
        <v>523</v>
      </c>
      <c r="L149" s="6" t="s">
        <v>524</v>
      </c>
      <c r="M149" s="6" t="s">
        <v>525</v>
      </c>
      <c r="N149" s="6" t="s">
        <v>507</v>
      </c>
      <c r="O149" s="8">
        <v>2333.1999999999998</v>
      </c>
    </row>
    <row r="150" spans="1:15" x14ac:dyDescent="0.35">
      <c r="A150" s="6">
        <v>10396</v>
      </c>
      <c r="B150" s="6" t="s">
        <v>131</v>
      </c>
      <c r="C150" s="6">
        <v>1</v>
      </c>
      <c r="D150" s="7">
        <v>36187</v>
      </c>
      <c r="E150" s="7">
        <v>36201</v>
      </c>
      <c r="F150" s="7">
        <v>36197</v>
      </c>
      <c r="G150" s="6">
        <v>3</v>
      </c>
      <c r="H150" s="8">
        <v>135.35</v>
      </c>
      <c r="I150" s="6" t="s">
        <v>439</v>
      </c>
      <c r="J150" s="6" t="s">
        <v>441</v>
      </c>
      <c r="K150" s="6" t="s">
        <v>442</v>
      </c>
      <c r="M150" s="6" t="s">
        <v>443</v>
      </c>
      <c r="N150" s="6" t="s">
        <v>203</v>
      </c>
      <c r="O150" s="8">
        <v>1903.8</v>
      </c>
    </row>
    <row r="151" spans="1:15" x14ac:dyDescent="0.35">
      <c r="A151" s="6">
        <v>10397</v>
      </c>
      <c r="B151" s="6" t="s">
        <v>721</v>
      </c>
      <c r="C151" s="6">
        <v>5</v>
      </c>
      <c r="D151" s="7">
        <v>36187</v>
      </c>
      <c r="E151" s="7">
        <v>36215</v>
      </c>
      <c r="F151" s="7">
        <v>36193</v>
      </c>
      <c r="G151" s="6">
        <v>1</v>
      </c>
      <c r="H151" s="8">
        <v>60.26</v>
      </c>
      <c r="I151" s="6" t="s">
        <v>722</v>
      </c>
      <c r="J151" s="6" t="s">
        <v>724</v>
      </c>
      <c r="K151" s="6" t="s">
        <v>464</v>
      </c>
      <c r="M151" s="6" t="s">
        <v>725</v>
      </c>
      <c r="N151" s="6" t="s">
        <v>466</v>
      </c>
      <c r="O151" s="8">
        <v>843.2</v>
      </c>
    </row>
    <row r="152" spans="1:15" x14ac:dyDescent="0.35">
      <c r="A152" s="6">
        <v>10398</v>
      </c>
      <c r="B152" s="6" t="s">
        <v>800</v>
      </c>
      <c r="C152" s="6">
        <v>2</v>
      </c>
      <c r="D152" s="7">
        <v>36190</v>
      </c>
      <c r="E152" s="7">
        <v>36218</v>
      </c>
      <c r="F152" s="7">
        <v>36200</v>
      </c>
      <c r="G152" s="6">
        <v>3</v>
      </c>
      <c r="H152" s="8">
        <v>89.16</v>
      </c>
      <c r="I152" s="6" t="s">
        <v>801</v>
      </c>
      <c r="J152" s="6" t="s">
        <v>803</v>
      </c>
      <c r="K152" s="6" t="s">
        <v>804</v>
      </c>
      <c r="L152" s="6" t="s">
        <v>805</v>
      </c>
      <c r="M152" s="6" t="s">
        <v>806</v>
      </c>
      <c r="N152" s="6" t="s">
        <v>498</v>
      </c>
      <c r="O152" s="8">
        <v>2736</v>
      </c>
    </row>
    <row r="153" spans="1:15" x14ac:dyDescent="0.35">
      <c r="A153" s="6">
        <v>10399</v>
      </c>
      <c r="B153" s="6" t="s">
        <v>891</v>
      </c>
      <c r="C153" s="6">
        <v>8</v>
      </c>
      <c r="D153" s="7">
        <v>36191</v>
      </c>
      <c r="E153" s="7">
        <v>36205</v>
      </c>
      <c r="F153" s="7">
        <v>36199</v>
      </c>
      <c r="G153" s="6">
        <v>3</v>
      </c>
      <c r="H153" s="8">
        <v>27.36</v>
      </c>
      <c r="I153" s="6" t="s">
        <v>892</v>
      </c>
      <c r="J153" s="6" t="s">
        <v>894</v>
      </c>
      <c r="K153" s="6" t="s">
        <v>895</v>
      </c>
      <c r="M153" s="6" t="s">
        <v>896</v>
      </c>
      <c r="N153" s="6" t="s">
        <v>821</v>
      </c>
      <c r="O153" s="8">
        <v>1765.6</v>
      </c>
    </row>
    <row r="154" spans="1:15" x14ac:dyDescent="0.35">
      <c r="A154" s="6">
        <v>10400</v>
      </c>
      <c r="B154" s="6" t="s">
        <v>393</v>
      </c>
      <c r="C154" s="6">
        <v>1</v>
      </c>
      <c r="D154" s="7">
        <v>36192</v>
      </c>
      <c r="E154" s="7">
        <v>36220</v>
      </c>
      <c r="F154" s="7">
        <v>36207</v>
      </c>
      <c r="G154" s="6">
        <v>3</v>
      </c>
      <c r="H154" s="8">
        <v>83.93</v>
      </c>
      <c r="I154" s="6" t="s">
        <v>394</v>
      </c>
      <c r="J154" s="6" t="s">
        <v>396</v>
      </c>
      <c r="K154" s="6" t="s">
        <v>271</v>
      </c>
      <c r="M154" s="6" t="s">
        <v>397</v>
      </c>
      <c r="N154" s="6" t="s">
        <v>273</v>
      </c>
      <c r="O154" s="8">
        <v>3063</v>
      </c>
    </row>
    <row r="155" spans="1:15" x14ac:dyDescent="0.35">
      <c r="A155" s="6">
        <v>10401</v>
      </c>
      <c r="B155" s="6" t="s">
        <v>753</v>
      </c>
      <c r="C155" s="6">
        <v>1</v>
      </c>
      <c r="D155" s="7">
        <v>36192</v>
      </c>
      <c r="E155" s="7">
        <v>36220</v>
      </c>
      <c r="F155" s="7">
        <v>36201</v>
      </c>
      <c r="G155" s="6">
        <v>1</v>
      </c>
      <c r="H155" s="8">
        <v>12.51</v>
      </c>
      <c r="I155" s="6" t="s">
        <v>754</v>
      </c>
      <c r="J155" s="6" t="s">
        <v>757</v>
      </c>
      <c r="K155" s="6" t="s">
        <v>758</v>
      </c>
      <c r="L155" s="6" t="s">
        <v>759</v>
      </c>
      <c r="M155" s="6" t="s">
        <v>760</v>
      </c>
      <c r="N155" s="6" t="s">
        <v>498</v>
      </c>
      <c r="O155" s="8">
        <v>3868.6</v>
      </c>
    </row>
    <row r="156" spans="1:15" x14ac:dyDescent="0.35">
      <c r="A156" s="6">
        <v>10402</v>
      </c>
      <c r="B156" s="6" t="s">
        <v>400</v>
      </c>
      <c r="C156" s="6">
        <v>8</v>
      </c>
      <c r="D156" s="7">
        <v>36193</v>
      </c>
      <c r="E156" s="7">
        <v>36235</v>
      </c>
      <c r="F156" s="7">
        <v>36201</v>
      </c>
      <c r="G156" s="6">
        <v>2</v>
      </c>
      <c r="H156" s="8">
        <v>67.88</v>
      </c>
      <c r="I156" s="6" t="s">
        <v>401</v>
      </c>
      <c r="J156" s="6" t="s">
        <v>404</v>
      </c>
      <c r="K156" s="6" t="s">
        <v>405</v>
      </c>
      <c r="M156" s="6" t="s">
        <v>406</v>
      </c>
      <c r="N156" s="6" t="s">
        <v>216</v>
      </c>
      <c r="O156" s="8">
        <v>2713.5</v>
      </c>
    </row>
    <row r="157" spans="1:15" x14ac:dyDescent="0.35">
      <c r="A157" s="6">
        <v>10403</v>
      </c>
      <c r="B157" s="6" t="s">
        <v>400</v>
      </c>
      <c r="C157" s="6">
        <v>4</v>
      </c>
      <c r="D157" s="7">
        <v>36194</v>
      </c>
      <c r="E157" s="7">
        <v>36222</v>
      </c>
      <c r="F157" s="7">
        <v>36200</v>
      </c>
      <c r="G157" s="6">
        <v>3</v>
      </c>
      <c r="H157" s="8">
        <v>73.790000000000006</v>
      </c>
      <c r="I157" s="6" t="s">
        <v>401</v>
      </c>
      <c r="J157" s="6" t="s">
        <v>404</v>
      </c>
      <c r="K157" s="6" t="s">
        <v>405</v>
      </c>
      <c r="M157" s="6" t="s">
        <v>406</v>
      </c>
      <c r="N157" s="6" t="s">
        <v>216</v>
      </c>
      <c r="O157" s="8">
        <v>1005.9</v>
      </c>
    </row>
    <row r="158" spans="1:15" x14ac:dyDescent="0.35">
      <c r="A158" s="6">
        <v>10404</v>
      </c>
      <c r="B158" s="6" t="s">
        <v>635</v>
      </c>
      <c r="C158" s="6">
        <v>2</v>
      </c>
      <c r="D158" s="7">
        <v>36194</v>
      </c>
      <c r="E158" s="7">
        <v>36222</v>
      </c>
      <c r="F158" s="7">
        <v>36199</v>
      </c>
      <c r="G158" s="6">
        <v>1</v>
      </c>
      <c r="H158" s="8">
        <v>155.97</v>
      </c>
      <c r="I158" s="6" t="s">
        <v>636</v>
      </c>
      <c r="J158" s="6" t="s">
        <v>638</v>
      </c>
      <c r="K158" s="6" t="s">
        <v>639</v>
      </c>
      <c r="M158" s="6" t="s">
        <v>640</v>
      </c>
      <c r="N158" s="6" t="s">
        <v>213</v>
      </c>
      <c r="O158" s="8">
        <v>1675</v>
      </c>
    </row>
    <row r="159" spans="1:15" x14ac:dyDescent="0.35">
      <c r="A159" s="6">
        <v>10405</v>
      </c>
      <c r="B159" s="6" t="s">
        <v>618</v>
      </c>
      <c r="C159" s="6">
        <v>1</v>
      </c>
      <c r="D159" s="7">
        <v>36197</v>
      </c>
      <c r="E159" s="7">
        <v>36225</v>
      </c>
      <c r="F159" s="7">
        <v>36213</v>
      </c>
      <c r="G159" s="6">
        <v>1</v>
      </c>
      <c r="H159" s="8">
        <v>34.82</v>
      </c>
      <c r="I159" s="6" t="s">
        <v>619</v>
      </c>
      <c r="J159" s="6" t="s">
        <v>621</v>
      </c>
      <c r="K159" s="6" t="s">
        <v>622</v>
      </c>
      <c r="L159" s="6" t="s">
        <v>623</v>
      </c>
      <c r="M159" s="6" t="s">
        <v>624</v>
      </c>
      <c r="N159" s="6" t="s">
        <v>507</v>
      </c>
      <c r="O159" s="8">
        <v>400</v>
      </c>
    </row>
    <row r="160" spans="1:15" x14ac:dyDescent="0.35">
      <c r="A160" s="6">
        <v>10406</v>
      </c>
      <c r="B160" s="6" t="s">
        <v>734</v>
      </c>
      <c r="C160" s="6">
        <v>7</v>
      </c>
      <c r="D160" s="7">
        <v>36198</v>
      </c>
      <c r="E160" s="7">
        <v>36240</v>
      </c>
      <c r="F160" s="7">
        <v>36204</v>
      </c>
      <c r="G160" s="6">
        <v>1</v>
      </c>
      <c r="H160" s="8">
        <v>108.04</v>
      </c>
      <c r="I160" s="6" t="s">
        <v>735</v>
      </c>
      <c r="J160" s="6" t="s">
        <v>737</v>
      </c>
      <c r="K160" s="6" t="s">
        <v>365</v>
      </c>
      <c r="L160" s="6" t="s">
        <v>366</v>
      </c>
      <c r="M160" s="6" t="s">
        <v>738</v>
      </c>
      <c r="N160" s="6" t="s">
        <v>368</v>
      </c>
      <c r="O160" s="8">
        <v>2018.2</v>
      </c>
    </row>
    <row r="161" spans="1:15" x14ac:dyDescent="0.35">
      <c r="A161" s="6">
        <v>10407</v>
      </c>
      <c r="B161" s="6" t="s">
        <v>690</v>
      </c>
      <c r="C161" s="6">
        <v>2</v>
      </c>
      <c r="D161" s="7">
        <v>36198</v>
      </c>
      <c r="E161" s="7">
        <v>36226</v>
      </c>
      <c r="F161" s="7">
        <v>36221</v>
      </c>
      <c r="G161" s="6">
        <v>2</v>
      </c>
      <c r="H161" s="8">
        <v>91.48</v>
      </c>
      <c r="I161" s="6" t="s">
        <v>691</v>
      </c>
      <c r="J161" s="6" t="s">
        <v>693</v>
      </c>
      <c r="K161" s="6" t="s">
        <v>694</v>
      </c>
      <c r="M161" s="6" t="s">
        <v>695</v>
      </c>
      <c r="N161" s="6" t="s">
        <v>203</v>
      </c>
      <c r="O161" s="8">
        <v>1194</v>
      </c>
    </row>
    <row r="162" spans="1:15" x14ac:dyDescent="0.35">
      <c r="A162" s="6">
        <v>10408</v>
      </c>
      <c r="B162" s="6" t="s">
        <v>423</v>
      </c>
      <c r="C162" s="6">
        <v>8</v>
      </c>
      <c r="D162" s="7">
        <v>36199</v>
      </c>
      <c r="E162" s="7">
        <v>36227</v>
      </c>
      <c r="F162" s="7">
        <v>36205</v>
      </c>
      <c r="G162" s="6">
        <v>1</v>
      </c>
      <c r="H162" s="8">
        <v>11.26</v>
      </c>
      <c r="I162" s="6" t="s">
        <v>424</v>
      </c>
      <c r="J162" s="6" t="s">
        <v>427</v>
      </c>
      <c r="K162" s="6" t="s">
        <v>428</v>
      </c>
      <c r="M162" s="6" t="s">
        <v>429</v>
      </c>
      <c r="N162" s="6" t="s">
        <v>201</v>
      </c>
      <c r="O162" s="8">
        <v>1622.4</v>
      </c>
    </row>
    <row r="163" spans="1:15" x14ac:dyDescent="0.35">
      <c r="A163" s="6">
        <v>10409</v>
      </c>
      <c r="B163" s="6" t="s">
        <v>675</v>
      </c>
      <c r="C163" s="6">
        <v>3</v>
      </c>
      <c r="D163" s="7">
        <v>36200</v>
      </c>
      <c r="E163" s="7">
        <v>36228</v>
      </c>
      <c r="F163" s="7">
        <v>36205</v>
      </c>
      <c r="G163" s="6">
        <v>1</v>
      </c>
      <c r="H163" s="8">
        <v>29.83</v>
      </c>
      <c r="I163" s="6" t="s">
        <v>676</v>
      </c>
      <c r="J163" s="6" t="s">
        <v>678</v>
      </c>
      <c r="K163" s="6" t="s">
        <v>341</v>
      </c>
      <c r="M163" s="6" t="s">
        <v>342</v>
      </c>
      <c r="N163" s="6" t="s">
        <v>343</v>
      </c>
      <c r="O163" s="8">
        <v>319.2</v>
      </c>
    </row>
    <row r="164" spans="1:15" x14ac:dyDescent="0.35">
      <c r="A164" s="6">
        <v>10410</v>
      </c>
      <c r="B164" s="6" t="s">
        <v>319</v>
      </c>
      <c r="C164" s="6">
        <v>3</v>
      </c>
      <c r="D164" s="7">
        <v>36201</v>
      </c>
      <c r="E164" s="7">
        <v>36229</v>
      </c>
      <c r="F164" s="7">
        <v>36206</v>
      </c>
      <c r="G164" s="6">
        <v>3</v>
      </c>
      <c r="H164" s="8">
        <v>2.4</v>
      </c>
      <c r="I164" s="6" t="s">
        <v>320</v>
      </c>
      <c r="J164" s="6" t="s">
        <v>323</v>
      </c>
      <c r="K164" s="6" t="s">
        <v>324</v>
      </c>
      <c r="L164" s="6" t="s">
        <v>325</v>
      </c>
      <c r="M164" s="6" t="s">
        <v>326</v>
      </c>
      <c r="N164" s="6" t="s">
        <v>327</v>
      </c>
      <c r="O164" s="8">
        <v>802</v>
      </c>
    </row>
    <row r="165" spans="1:15" x14ac:dyDescent="0.35">
      <c r="A165" s="6">
        <v>10411</v>
      </c>
      <c r="B165" s="6" t="s">
        <v>319</v>
      </c>
      <c r="C165" s="6">
        <v>9</v>
      </c>
      <c r="D165" s="7">
        <v>36201</v>
      </c>
      <c r="E165" s="7">
        <v>36229</v>
      </c>
      <c r="F165" s="7">
        <v>36212</v>
      </c>
      <c r="G165" s="6">
        <v>3</v>
      </c>
      <c r="H165" s="8">
        <v>23.65</v>
      </c>
      <c r="I165" s="6" t="s">
        <v>320</v>
      </c>
      <c r="J165" s="6" t="s">
        <v>323</v>
      </c>
      <c r="K165" s="6" t="s">
        <v>324</v>
      </c>
      <c r="L165" s="6" t="s">
        <v>325</v>
      </c>
      <c r="M165" s="6" t="s">
        <v>326</v>
      </c>
      <c r="N165" s="6" t="s">
        <v>327</v>
      </c>
      <c r="O165" s="8">
        <v>1208.5</v>
      </c>
    </row>
    <row r="166" spans="1:15" x14ac:dyDescent="0.35">
      <c r="A166" s="6">
        <v>10412</v>
      </c>
      <c r="B166" s="6" t="s">
        <v>923</v>
      </c>
      <c r="C166" s="6">
        <v>8</v>
      </c>
      <c r="D166" s="7">
        <v>36204</v>
      </c>
      <c r="E166" s="7">
        <v>36232</v>
      </c>
      <c r="F166" s="7">
        <v>36206</v>
      </c>
      <c r="G166" s="6">
        <v>2</v>
      </c>
      <c r="H166" s="8">
        <v>3.77</v>
      </c>
      <c r="I166" s="6" t="s">
        <v>924</v>
      </c>
      <c r="J166" s="6" t="s">
        <v>926</v>
      </c>
      <c r="K166" s="6" t="s">
        <v>927</v>
      </c>
      <c r="M166" s="6" t="s">
        <v>928</v>
      </c>
      <c r="N166" s="6" t="s">
        <v>929</v>
      </c>
      <c r="O166" s="8">
        <v>372</v>
      </c>
    </row>
    <row r="167" spans="1:15" x14ac:dyDescent="0.35">
      <c r="A167" s="6">
        <v>10413</v>
      </c>
      <c r="B167" s="6" t="s">
        <v>568</v>
      </c>
      <c r="C167" s="6">
        <v>3</v>
      </c>
      <c r="D167" s="7">
        <v>36205</v>
      </c>
      <c r="E167" s="7">
        <v>36233</v>
      </c>
      <c r="F167" s="7">
        <v>36207</v>
      </c>
      <c r="G167" s="6">
        <v>2</v>
      </c>
      <c r="H167" s="8">
        <v>95.66</v>
      </c>
      <c r="I167" s="6" t="s">
        <v>569</v>
      </c>
      <c r="J167" s="6" t="s">
        <v>571</v>
      </c>
      <c r="K167" s="6" t="s">
        <v>572</v>
      </c>
      <c r="M167" s="6" t="s">
        <v>573</v>
      </c>
      <c r="N167" s="6" t="s">
        <v>201</v>
      </c>
      <c r="O167" s="8">
        <v>2123.1999999999998</v>
      </c>
    </row>
    <row r="168" spans="1:15" x14ac:dyDescent="0.35">
      <c r="A168" s="6">
        <v>10414</v>
      </c>
      <c r="B168" s="6" t="s">
        <v>409</v>
      </c>
      <c r="C168" s="6">
        <v>2</v>
      </c>
      <c r="D168" s="7">
        <v>36205</v>
      </c>
      <c r="E168" s="7">
        <v>36233</v>
      </c>
      <c r="F168" s="7">
        <v>36208</v>
      </c>
      <c r="G168" s="6">
        <v>3</v>
      </c>
      <c r="H168" s="8">
        <v>21.48</v>
      </c>
      <c r="I168" s="6" t="s">
        <v>410</v>
      </c>
      <c r="J168" s="6" t="s">
        <v>413</v>
      </c>
      <c r="K168" s="6" t="s">
        <v>365</v>
      </c>
      <c r="L168" s="6" t="s">
        <v>366</v>
      </c>
      <c r="M168" s="6" t="s">
        <v>414</v>
      </c>
      <c r="N168" s="6" t="s">
        <v>368</v>
      </c>
      <c r="O168" s="8">
        <v>231.4</v>
      </c>
    </row>
    <row r="169" spans="1:15" x14ac:dyDescent="0.35">
      <c r="A169" s="6">
        <v>10415</v>
      </c>
      <c r="B169" s="6" t="s">
        <v>528</v>
      </c>
      <c r="C169" s="6">
        <v>3</v>
      </c>
      <c r="D169" s="7">
        <v>36206</v>
      </c>
      <c r="E169" s="7">
        <v>36234</v>
      </c>
      <c r="F169" s="7">
        <v>36215</v>
      </c>
      <c r="G169" s="6">
        <v>1</v>
      </c>
      <c r="H169" s="8">
        <v>0.2</v>
      </c>
      <c r="I169" s="6" t="s">
        <v>529</v>
      </c>
      <c r="J169" s="6" t="s">
        <v>531</v>
      </c>
      <c r="K169" s="6" t="s">
        <v>532</v>
      </c>
      <c r="L169" s="6" t="s">
        <v>496</v>
      </c>
      <c r="M169" s="6" t="s">
        <v>533</v>
      </c>
      <c r="N169" s="6" t="s">
        <v>498</v>
      </c>
      <c r="O169" s="8">
        <v>102.4</v>
      </c>
    </row>
    <row r="170" spans="1:15" x14ac:dyDescent="0.35">
      <c r="A170" s="6">
        <v>10416</v>
      </c>
      <c r="B170" s="6" t="s">
        <v>923</v>
      </c>
      <c r="C170" s="6">
        <v>8</v>
      </c>
      <c r="D170" s="7">
        <v>36207</v>
      </c>
      <c r="E170" s="7">
        <v>36235</v>
      </c>
      <c r="F170" s="7">
        <v>36218</v>
      </c>
      <c r="G170" s="6">
        <v>3</v>
      </c>
      <c r="H170" s="8">
        <v>22.72</v>
      </c>
      <c r="I170" s="6" t="s">
        <v>924</v>
      </c>
      <c r="J170" s="6" t="s">
        <v>926</v>
      </c>
      <c r="K170" s="6" t="s">
        <v>927</v>
      </c>
      <c r="M170" s="6" t="s">
        <v>928</v>
      </c>
      <c r="N170" s="6" t="s">
        <v>929</v>
      </c>
      <c r="O170" s="8">
        <v>720</v>
      </c>
    </row>
    <row r="171" spans="1:15" x14ac:dyDescent="0.35">
      <c r="A171" s="6">
        <v>10417</v>
      </c>
      <c r="B171" s="6" t="s">
        <v>815</v>
      </c>
      <c r="C171" s="6">
        <v>4</v>
      </c>
      <c r="D171" s="7">
        <v>36207</v>
      </c>
      <c r="E171" s="7">
        <v>36235</v>
      </c>
      <c r="F171" s="7">
        <v>36219</v>
      </c>
      <c r="G171" s="6">
        <v>3</v>
      </c>
      <c r="H171" s="8">
        <v>70.290000000000006</v>
      </c>
      <c r="I171" s="6" t="s">
        <v>816</v>
      </c>
      <c r="J171" s="6" t="s">
        <v>818</v>
      </c>
      <c r="K171" s="6" t="s">
        <v>819</v>
      </c>
      <c r="M171" s="6" t="s">
        <v>820</v>
      </c>
      <c r="N171" s="6" t="s">
        <v>821</v>
      </c>
      <c r="O171" s="8">
        <v>11283.2</v>
      </c>
    </row>
    <row r="172" spans="1:15" x14ac:dyDescent="0.35">
      <c r="A172" s="6">
        <v>10418</v>
      </c>
      <c r="B172" s="6" t="s">
        <v>740</v>
      </c>
      <c r="C172" s="6">
        <v>4</v>
      </c>
      <c r="D172" s="7">
        <v>36208</v>
      </c>
      <c r="E172" s="7">
        <v>36236</v>
      </c>
      <c r="F172" s="7">
        <v>36215</v>
      </c>
      <c r="G172" s="6">
        <v>1</v>
      </c>
      <c r="H172" s="8">
        <v>17.55</v>
      </c>
      <c r="I172" s="6" t="s">
        <v>741</v>
      </c>
      <c r="J172" s="6" t="s">
        <v>743</v>
      </c>
      <c r="K172" s="6" t="s">
        <v>744</v>
      </c>
      <c r="M172" s="6" t="s">
        <v>745</v>
      </c>
      <c r="N172" s="6" t="s">
        <v>203</v>
      </c>
      <c r="O172" s="8">
        <v>1814.8</v>
      </c>
    </row>
    <row r="173" spans="1:15" x14ac:dyDescent="0.35">
      <c r="A173" s="6">
        <v>10419</v>
      </c>
      <c r="B173" s="6" t="s">
        <v>777</v>
      </c>
      <c r="C173" s="6">
        <v>4</v>
      </c>
      <c r="D173" s="7">
        <v>36211</v>
      </c>
      <c r="E173" s="7">
        <v>36239</v>
      </c>
      <c r="F173" s="7">
        <v>36221</v>
      </c>
      <c r="G173" s="6">
        <v>2</v>
      </c>
      <c r="H173" s="8">
        <v>137.35</v>
      </c>
      <c r="I173" s="6" t="s">
        <v>778</v>
      </c>
      <c r="J173" s="6" t="s">
        <v>978</v>
      </c>
      <c r="K173" s="6" t="s">
        <v>781</v>
      </c>
      <c r="M173" s="6" t="s">
        <v>979</v>
      </c>
      <c r="N173" s="6" t="s">
        <v>219</v>
      </c>
      <c r="O173" s="8">
        <v>2208</v>
      </c>
    </row>
    <row r="174" spans="1:15" x14ac:dyDescent="0.35">
      <c r="A174" s="6">
        <v>10420</v>
      </c>
      <c r="B174" s="6" t="s">
        <v>931</v>
      </c>
      <c r="C174" s="6">
        <v>3</v>
      </c>
      <c r="D174" s="7">
        <v>36212</v>
      </c>
      <c r="E174" s="7">
        <v>36240</v>
      </c>
      <c r="F174" s="7">
        <v>36218</v>
      </c>
      <c r="G174" s="6">
        <v>1</v>
      </c>
      <c r="H174" s="8">
        <v>44.12</v>
      </c>
      <c r="I174" s="6" t="s">
        <v>932</v>
      </c>
      <c r="J174" s="6" t="s">
        <v>934</v>
      </c>
      <c r="K174" s="6" t="s">
        <v>935</v>
      </c>
      <c r="L174" s="6" t="s">
        <v>366</v>
      </c>
      <c r="M174" s="6" t="s">
        <v>936</v>
      </c>
      <c r="N174" s="6" t="s">
        <v>368</v>
      </c>
      <c r="O174" s="8">
        <v>1897.6</v>
      </c>
    </row>
    <row r="175" spans="1:15" x14ac:dyDescent="0.35">
      <c r="A175" s="6">
        <v>10421</v>
      </c>
      <c r="B175" s="6" t="s">
        <v>727</v>
      </c>
      <c r="C175" s="6">
        <v>8</v>
      </c>
      <c r="D175" s="7">
        <v>36212</v>
      </c>
      <c r="E175" s="7">
        <v>36254</v>
      </c>
      <c r="F175" s="7">
        <v>36218</v>
      </c>
      <c r="G175" s="6">
        <v>1</v>
      </c>
      <c r="H175" s="8">
        <v>99.23</v>
      </c>
      <c r="I175" s="6" t="s">
        <v>728</v>
      </c>
      <c r="J175" s="6" t="s">
        <v>730</v>
      </c>
      <c r="K175" s="6" t="s">
        <v>514</v>
      </c>
      <c r="L175" s="6" t="s">
        <v>515</v>
      </c>
      <c r="M175" s="6" t="s">
        <v>731</v>
      </c>
      <c r="N175" s="6" t="s">
        <v>368</v>
      </c>
      <c r="O175" s="8">
        <v>1273.2</v>
      </c>
    </row>
    <row r="176" spans="1:15" x14ac:dyDescent="0.35">
      <c r="A176" s="6">
        <v>10422</v>
      </c>
      <c r="B176" s="6" t="s">
        <v>452</v>
      </c>
      <c r="C176" s="6">
        <v>2</v>
      </c>
      <c r="D176" s="7">
        <v>36213</v>
      </c>
      <c r="E176" s="7">
        <v>36241</v>
      </c>
      <c r="F176" s="7">
        <v>36222</v>
      </c>
      <c r="G176" s="6">
        <v>1</v>
      </c>
      <c r="H176" s="8">
        <v>3.02</v>
      </c>
      <c r="I176" s="6" t="s">
        <v>453</v>
      </c>
      <c r="J176" s="6" t="s">
        <v>455</v>
      </c>
      <c r="K176" s="6" t="s">
        <v>456</v>
      </c>
      <c r="M176" s="6" t="s">
        <v>457</v>
      </c>
      <c r="N176" s="6" t="s">
        <v>213</v>
      </c>
      <c r="O176" s="8">
        <v>49.8</v>
      </c>
    </row>
    <row r="177" spans="1:15" x14ac:dyDescent="0.35">
      <c r="A177" s="6">
        <v>10423</v>
      </c>
      <c r="B177" s="6" t="s">
        <v>484</v>
      </c>
      <c r="C177" s="6">
        <v>6</v>
      </c>
      <c r="D177" s="7">
        <v>36214</v>
      </c>
      <c r="E177" s="7">
        <v>36228</v>
      </c>
      <c r="F177" s="7">
        <v>36246</v>
      </c>
      <c r="G177" s="6">
        <v>3</v>
      </c>
      <c r="H177" s="8">
        <v>24.5</v>
      </c>
      <c r="I177" s="6" t="s">
        <v>485</v>
      </c>
      <c r="J177" s="6" t="s">
        <v>487</v>
      </c>
      <c r="K177" s="6" t="s">
        <v>488</v>
      </c>
      <c r="L177" s="6" t="s">
        <v>366</v>
      </c>
      <c r="M177" s="6" t="s">
        <v>489</v>
      </c>
      <c r="N177" s="6" t="s">
        <v>368</v>
      </c>
      <c r="O177" s="8">
        <v>1020</v>
      </c>
    </row>
    <row r="178" spans="1:15" x14ac:dyDescent="0.35">
      <c r="A178" s="6">
        <v>10424</v>
      </c>
      <c r="B178" s="6" t="s">
        <v>652</v>
      </c>
      <c r="C178" s="6">
        <v>7</v>
      </c>
      <c r="D178" s="7">
        <v>36214</v>
      </c>
      <c r="E178" s="7">
        <v>36242</v>
      </c>
      <c r="F178" s="7">
        <v>36218</v>
      </c>
      <c r="G178" s="6">
        <v>2</v>
      </c>
      <c r="H178" s="8">
        <v>370.61</v>
      </c>
      <c r="I178" s="6" t="s">
        <v>653</v>
      </c>
      <c r="J178" s="6" t="s">
        <v>655</v>
      </c>
      <c r="K178" s="6" t="s">
        <v>656</v>
      </c>
      <c r="L178" s="6" t="s">
        <v>657</v>
      </c>
      <c r="M178" s="6" t="s">
        <v>658</v>
      </c>
      <c r="N178" s="6" t="s">
        <v>327</v>
      </c>
      <c r="O178" s="8">
        <v>11493.2</v>
      </c>
    </row>
    <row r="179" spans="1:15" x14ac:dyDescent="0.35">
      <c r="A179" s="6">
        <v>10425</v>
      </c>
      <c r="B179" s="6" t="s">
        <v>568</v>
      </c>
      <c r="C179" s="6">
        <v>6</v>
      </c>
      <c r="D179" s="7">
        <v>36215</v>
      </c>
      <c r="E179" s="7">
        <v>36243</v>
      </c>
      <c r="F179" s="7">
        <v>36236</v>
      </c>
      <c r="G179" s="6">
        <v>2</v>
      </c>
      <c r="H179" s="8">
        <v>7.93</v>
      </c>
      <c r="I179" s="6" t="s">
        <v>569</v>
      </c>
      <c r="J179" s="6" t="s">
        <v>571</v>
      </c>
      <c r="K179" s="6" t="s">
        <v>572</v>
      </c>
      <c r="M179" s="6" t="s">
        <v>573</v>
      </c>
      <c r="N179" s="6" t="s">
        <v>201</v>
      </c>
      <c r="O179" s="8">
        <v>480</v>
      </c>
    </row>
    <row r="180" spans="1:15" x14ac:dyDescent="0.35">
      <c r="A180" s="6">
        <v>10426</v>
      </c>
      <c r="B180" s="6" t="s">
        <v>469</v>
      </c>
      <c r="C180" s="6">
        <v>4</v>
      </c>
      <c r="D180" s="7">
        <v>36218</v>
      </c>
      <c r="E180" s="7">
        <v>36246</v>
      </c>
      <c r="F180" s="7">
        <v>36228</v>
      </c>
      <c r="G180" s="6">
        <v>1</v>
      </c>
      <c r="H180" s="8">
        <v>18.690000000000001</v>
      </c>
      <c r="I180" s="6" t="s">
        <v>986</v>
      </c>
      <c r="J180" s="6" t="s">
        <v>472</v>
      </c>
      <c r="K180" s="6" t="s">
        <v>473</v>
      </c>
      <c r="M180" s="6" t="s">
        <v>987</v>
      </c>
      <c r="N180" s="6" t="s">
        <v>215</v>
      </c>
      <c r="O180" s="8">
        <v>338.2</v>
      </c>
    </row>
    <row r="181" spans="1:15" x14ac:dyDescent="0.35">
      <c r="A181" s="6">
        <v>10427</v>
      </c>
      <c r="B181" s="6" t="s">
        <v>713</v>
      </c>
      <c r="C181" s="6">
        <v>4</v>
      </c>
      <c r="D181" s="7">
        <v>36218</v>
      </c>
      <c r="E181" s="7">
        <v>36246</v>
      </c>
      <c r="F181" s="7">
        <v>36253</v>
      </c>
      <c r="G181" s="6">
        <v>2</v>
      </c>
      <c r="H181" s="8">
        <v>31.29</v>
      </c>
      <c r="I181" s="6" t="s">
        <v>714</v>
      </c>
      <c r="J181" s="6" t="s">
        <v>716</v>
      </c>
      <c r="K181" s="6" t="s">
        <v>717</v>
      </c>
      <c r="M181" s="6" t="s">
        <v>718</v>
      </c>
      <c r="N181" s="6" t="s">
        <v>216</v>
      </c>
      <c r="O181" s="8">
        <v>651</v>
      </c>
    </row>
    <row r="182" spans="1:15" x14ac:dyDescent="0.35">
      <c r="A182" s="6">
        <v>10428</v>
      </c>
      <c r="B182" s="6" t="s">
        <v>763</v>
      </c>
      <c r="C182" s="6">
        <v>7</v>
      </c>
      <c r="D182" s="7">
        <v>36219</v>
      </c>
      <c r="E182" s="7">
        <v>36247</v>
      </c>
      <c r="F182" s="7">
        <v>36226</v>
      </c>
      <c r="G182" s="6">
        <v>1</v>
      </c>
      <c r="H182" s="8">
        <v>11.09</v>
      </c>
      <c r="I182" s="6" t="s">
        <v>764</v>
      </c>
      <c r="J182" s="6" t="s">
        <v>766</v>
      </c>
      <c r="K182" s="6" t="s">
        <v>767</v>
      </c>
      <c r="M182" s="6" t="s">
        <v>768</v>
      </c>
      <c r="N182" s="6" t="s">
        <v>213</v>
      </c>
      <c r="O182" s="8">
        <v>192</v>
      </c>
    </row>
    <row r="183" spans="1:15" x14ac:dyDescent="0.35">
      <c r="A183" s="6">
        <v>10429</v>
      </c>
      <c r="B183" s="6" t="s">
        <v>536</v>
      </c>
      <c r="C183" s="6">
        <v>3</v>
      </c>
      <c r="D183" s="7">
        <v>36220</v>
      </c>
      <c r="E183" s="7">
        <v>36262</v>
      </c>
      <c r="F183" s="7">
        <v>36229</v>
      </c>
      <c r="G183" s="6">
        <v>2</v>
      </c>
      <c r="H183" s="8">
        <v>56.63</v>
      </c>
      <c r="I183" s="6" t="s">
        <v>537</v>
      </c>
      <c r="J183" s="6" t="s">
        <v>539</v>
      </c>
      <c r="K183" s="6" t="s">
        <v>540</v>
      </c>
      <c r="L183" s="6" t="s">
        <v>541</v>
      </c>
      <c r="N183" s="6" t="s">
        <v>542</v>
      </c>
      <c r="O183" s="8">
        <v>1748.5</v>
      </c>
    </row>
    <row r="184" spans="1:15" x14ac:dyDescent="0.35">
      <c r="A184" s="6">
        <v>10430</v>
      </c>
      <c r="B184" s="6" t="s">
        <v>400</v>
      </c>
      <c r="C184" s="6">
        <v>4</v>
      </c>
      <c r="D184" s="7">
        <v>36221</v>
      </c>
      <c r="E184" s="7">
        <v>36235</v>
      </c>
      <c r="F184" s="7">
        <v>36225</v>
      </c>
      <c r="G184" s="6">
        <v>1</v>
      </c>
      <c r="H184" s="8">
        <v>458.78</v>
      </c>
      <c r="I184" s="6" t="s">
        <v>401</v>
      </c>
      <c r="J184" s="6" t="s">
        <v>404</v>
      </c>
      <c r="K184" s="6" t="s">
        <v>405</v>
      </c>
      <c r="M184" s="6" t="s">
        <v>406</v>
      </c>
      <c r="N184" s="6" t="s">
        <v>216</v>
      </c>
      <c r="O184" s="8">
        <v>5796</v>
      </c>
    </row>
    <row r="185" spans="1:15" x14ac:dyDescent="0.35">
      <c r="A185" s="6">
        <v>10431</v>
      </c>
      <c r="B185" s="6" t="s">
        <v>319</v>
      </c>
      <c r="C185" s="6">
        <v>4</v>
      </c>
      <c r="D185" s="7">
        <v>36221</v>
      </c>
      <c r="E185" s="7">
        <v>36235</v>
      </c>
      <c r="F185" s="7">
        <v>36229</v>
      </c>
      <c r="G185" s="6">
        <v>2</v>
      </c>
      <c r="H185" s="8">
        <v>44.17</v>
      </c>
      <c r="I185" s="6" t="s">
        <v>320</v>
      </c>
      <c r="J185" s="6" t="s">
        <v>323</v>
      </c>
      <c r="K185" s="6" t="s">
        <v>324</v>
      </c>
      <c r="L185" s="6" t="s">
        <v>325</v>
      </c>
      <c r="M185" s="6" t="s">
        <v>326</v>
      </c>
      <c r="N185" s="6" t="s">
        <v>327</v>
      </c>
      <c r="O185" s="8">
        <v>2523</v>
      </c>
    </row>
    <row r="186" spans="1:15" x14ac:dyDescent="0.35">
      <c r="A186" s="6">
        <v>10432</v>
      </c>
      <c r="B186" s="6" t="s">
        <v>831</v>
      </c>
      <c r="C186" s="6">
        <v>3</v>
      </c>
      <c r="D186" s="7">
        <v>36222</v>
      </c>
      <c r="E186" s="7">
        <v>36236</v>
      </c>
      <c r="F186" s="7">
        <v>36229</v>
      </c>
      <c r="G186" s="6">
        <v>2</v>
      </c>
      <c r="H186" s="8">
        <v>4.34</v>
      </c>
      <c r="I186" s="6" t="s">
        <v>832</v>
      </c>
      <c r="J186" s="6" t="s">
        <v>834</v>
      </c>
      <c r="K186" s="6" t="s">
        <v>835</v>
      </c>
      <c r="L186" s="6" t="s">
        <v>836</v>
      </c>
      <c r="M186" s="6" t="s">
        <v>837</v>
      </c>
      <c r="N186" s="6" t="s">
        <v>498</v>
      </c>
      <c r="O186" s="8">
        <v>485</v>
      </c>
    </row>
    <row r="187" spans="1:15" x14ac:dyDescent="0.35">
      <c r="A187" s="6">
        <v>10433</v>
      </c>
      <c r="B187" s="6" t="s">
        <v>721</v>
      </c>
      <c r="C187" s="6">
        <v>3</v>
      </c>
      <c r="D187" s="7">
        <v>36225</v>
      </c>
      <c r="E187" s="7">
        <v>36253</v>
      </c>
      <c r="F187" s="7">
        <v>36254</v>
      </c>
      <c r="G187" s="6">
        <v>3</v>
      </c>
      <c r="H187" s="8">
        <v>73.83</v>
      </c>
      <c r="I187" s="6" t="s">
        <v>722</v>
      </c>
      <c r="J187" s="6" t="s">
        <v>724</v>
      </c>
      <c r="K187" s="6" t="s">
        <v>464</v>
      </c>
      <c r="M187" s="6" t="s">
        <v>725</v>
      </c>
      <c r="N187" s="6" t="s">
        <v>466</v>
      </c>
      <c r="O187" s="8">
        <v>851.2</v>
      </c>
    </row>
    <row r="188" spans="1:15" x14ac:dyDescent="0.35">
      <c r="A188" s="6">
        <v>10434</v>
      </c>
      <c r="B188" s="6" t="s">
        <v>432</v>
      </c>
      <c r="C188" s="6">
        <v>3</v>
      </c>
      <c r="D188" s="7">
        <v>36225</v>
      </c>
      <c r="E188" s="7">
        <v>36253</v>
      </c>
      <c r="F188" s="7">
        <v>36235</v>
      </c>
      <c r="G188" s="6">
        <v>2</v>
      </c>
      <c r="H188" s="8">
        <v>17.920000000000002</v>
      </c>
      <c r="I188" s="6" t="s">
        <v>433</v>
      </c>
      <c r="J188" s="6" t="s">
        <v>435</v>
      </c>
      <c r="K188" s="6" t="s">
        <v>436</v>
      </c>
      <c r="M188" s="6" t="s">
        <v>437</v>
      </c>
      <c r="N188" s="6" t="s">
        <v>283</v>
      </c>
      <c r="O188" s="8">
        <v>360</v>
      </c>
    </row>
    <row r="189" spans="1:15" x14ac:dyDescent="0.35">
      <c r="A189" s="6">
        <v>10435</v>
      </c>
      <c r="B189" s="6" t="s">
        <v>370</v>
      </c>
      <c r="C189" s="6">
        <v>8</v>
      </c>
      <c r="D189" s="7">
        <v>36226</v>
      </c>
      <c r="E189" s="7">
        <v>36268</v>
      </c>
      <c r="F189" s="7">
        <v>36229</v>
      </c>
      <c r="G189" s="6">
        <v>2</v>
      </c>
      <c r="H189" s="8">
        <v>9.2100000000000009</v>
      </c>
      <c r="I189" s="6" t="s">
        <v>371</v>
      </c>
      <c r="J189" s="6" t="s">
        <v>373</v>
      </c>
      <c r="K189" s="6" t="s">
        <v>271</v>
      </c>
      <c r="M189" s="6" t="s">
        <v>374</v>
      </c>
      <c r="N189" s="6" t="s">
        <v>273</v>
      </c>
      <c r="O189" s="8">
        <v>631.6</v>
      </c>
    </row>
    <row r="190" spans="1:15" x14ac:dyDescent="0.35">
      <c r="A190" s="6">
        <v>10436</v>
      </c>
      <c r="B190" s="6" t="s">
        <v>294</v>
      </c>
      <c r="C190" s="6">
        <v>3</v>
      </c>
      <c r="D190" s="7">
        <v>36227</v>
      </c>
      <c r="E190" s="7">
        <v>36255</v>
      </c>
      <c r="F190" s="7">
        <v>36233</v>
      </c>
      <c r="G190" s="6">
        <v>2</v>
      </c>
      <c r="H190" s="8">
        <v>156.66</v>
      </c>
      <c r="I190" s="6" t="s">
        <v>295</v>
      </c>
      <c r="J190" s="6" t="s">
        <v>298</v>
      </c>
      <c r="K190" s="6" t="s">
        <v>299</v>
      </c>
      <c r="M190" s="6" t="s">
        <v>300</v>
      </c>
      <c r="N190" s="6" t="s">
        <v>201</v>
      </c>
      <c r="O190" s="8">
        <v>2210.8000000000002</v>
      </c>
    </row>
    <row r="191" spans="1:15" x14ac:dyDescent="0.35">
      <c r="A191" s="6">
        <v>10437</v>
      </c>
      <c r="B191" s="6" t="s">
        <v>923</v>
      </c>
      <c r="C191" s="6">
        <v>8</v>
      </c>
      <c r="D191" s="7">
        <v>36227</v>
      </c>
      <c r="E191" s="7">
        <v>36255</v>
      </c>
      <c r="F191" s="7">
        <v>36234</v>
      </c>
      <c r="G191" s="6">
        <v>1</v>
      </c>
      <c r="H191" s="8">
        <v>19.97</v>
      </c>
      <c r="I191" s="6" t="s">
        <v>924</v>
      </c>
      <c r="J191" s="6" t="s">
        <v>926</v>
      </c>
      <c r="K191" s="6" t="s">
        <v>927</v>
      </c>
      <c r="M191" s="6" t="s">
        <v>928</v>
      </c>
      <c r="N191" s="6" t="s">
        <v>929</v>
      </c>
      <c r="O191" s="8">
        <v>393</v>
      </c>
    </row>
    <row r="192" spans="1:15" x14ac:dyDescent="0.35">
      <c r="A192" s="6">
        <v>10438</v>
      </c>
      <c r="B192" s="6" t="s">
        <v>863</v>
      </c>
      <c r="C192" s="6">
        <v>3</v>
      </c>
      <c r="D192" s="7">
        <v>36228</v>
      </c>
      <c r="E192" s="7">
        <v>36256</v>
      </c>
      <c r="F192" s="7">
        <v>36236</v>
      </c>
      <c r="G192" s="6">
        <v>2</v>
      </c>
      <c r="H192" s="8">
        <v>8.24</v>
      </c>
      <c r="I192" s="6" t="s">
        <v>864</v>
      </c>
      <c r="J192" s="6" t="s">
        <v>866</v>
      </c>
      <c r="K192" s="6" t="s">
        <v>867</v>
      </c>
      <c r="M192" s="6" t="s">
        <v>868</v>
      </c>
      <c r="N192" s="6" t="s">
        <v>203</v>
      </c>
      <c r="O192" s="8">
        <v>567.5</v>
      </c>
    </row>
    <row r="193" spans="1:15" x14ac:dyDescent="0.35">
      <c r="A193" s="6">
        <v>10439</v>
      </c>
      <c r="B193" s="6" t="s">
        <v>652</v>
      </c>
      <c r="C193" s="6">
        <v>6</v>
      </c>
      <c r="D193" s="7">
        <v>36229</v>
      </c>
      <c r="E193" s="7">
        <v>36257</v>
      </c>
      <c r="F193" s="7">
        <v>36232</v>
      </c>
      <c r="G193" s="6">
        <v>3</v>
      </c>
      <c r="H193" s="8">
        <v>4.07</v>
      </c>
      <c r="I193" s="6" t="s">
        <v>653</v>
      </c>
      <c r="J193" s="6" t="s">
        <v>655</v>
      </c>
      <c r="K193" s="6" t="s">
        <v>656</v>
      </c>
      <c r="L193" s="6" t="s">
        <v>657</v>
      </c>
      <c r="M193" s="6" t="s">
        <v>658</v>
      </c>
      <c r="N193" s="6" t="s">
        <v>327</v>
      </c>
      <c r="O193" s="8">
        <v>1078</v>
      </c>
    </row>
    <row r="194" spans="1:15" x14ac:dyDescent="0.35">
      <c r="A194" s="6">
        <v>10440</v>
      </c>
      <c r="B194" s="6" t="s">
        <v>800</v>
      </c>
      <c r="C194" s="6">
        <v>4</v>
      </c>
      <c r="D194" s="7">
        <v>36232</v>
      </c>
      <c r="E194" s="7">
        <v>36260</v>
      </c>
      <c r="F194" s="7">
        <v>36250</v>
      </c>
      <c r="G194" s="6">
        <v>2</v>
      </c>
      <c r="H194" s="8">
        <v>86.53</v>
      </c>
      <c r="I194" s="6" t="s">
        <v>801</v>
      </c>
      <c r="J194" s="6" t="s">
        <v>803</v>
      </c>
      <c r="K194" s="6" t="s">
        <v>804</v>
      </c>
      <c r="L194" s="6" t="s">
        <v>805</v>
      </c>
      <c r="M194" s="6" t="s">
        <v>806</v>
      </c>
      <c r="N194" s="6" t="s">
        <v>498</v>
      </c>
      <c r="O194" s="8">
        <v>5793.1</v>
      </c>
    </row>
    <row r="195" spans="1:15" x14ac:dyDescent="0.35">
      <c r="A195" s="6">
        <v>10441</v>
      </c>
      <c r="B195" s="6" t="s">
        <v>681</v>
      </c>
      <c r="C195" s="6">
        <v>3</v>
      </c>
      <c r="D195" s="7">
        <v>36232</v>
      </c>
      <c r="E195" s="7">
        <v>36274</v>
      </c>
      <c r="F195" s="7">
        <v>36264</v>
      </c>
      <c r="G195" s="6">
        <v>2</v>
      </c>
      <c r="H195" s="8">
        <v>73.02</v>
      </c>
      <c r="I195" s="6" t="s">
        <v>682</v>
      </c>
      <c r="J195" s="6" t="s">
        <v>684</v>
      </c>
      <c r="K195" s="6" t="s">
        <v>685</v>
      </c>
      <c r="L195" s="6" t="s">
        <v>686</v>
      </c>
      <c r="M195" s="6" t="s">
        <v>687</v>
      </c>
      <c r="N195" s="6" t="s">
        <v>498</v>
      </c>
      <c r="O195" s="8">
        <v>1755</v>
      </c>
    </row>
    <row r="196" spans="1:15" x14ac:dyDescent="0.35">
      <c r="A196" s="6">
        <v>10442</v>
      </c>
      <c r="B196" s="6" t="s">
        <v>400</v>
      </c>
      <c r="C196" s="6">
        <v>3</v>
      </c>
      <c r="D196" s="7">
        <v>36233</v>
      </c>
      <c r="E196" s="7">
        <v>36261</v>
      </c>
      <c r="F196" s="7">
        <v>36240</v>
      </c>
      <c r="G196" s="6">
        <v>2</v>
      </c>
      <c r="H196" s="8">
        <v>47.94</v>
      </c>
      <c r="I196" s="6" t="s">
        <v>401</v>
      </c>
      <c r="J196" s="6" t="s">
        <v>404</v>
      </c>
      <c r="K196" s="6" t="s">
        <v>405</v>
      </c>
      <c r="M196" s="6" t="s">
        <v>406</v>
      </c>
      <c r="N196" s="6" t="s">
        <v>216</v>
      </c>
      <c r="O196" s="8">
        <v>1792</v>
      </c>
    </row>
    <row r="197" spans="1:15" x14ac:dyDescent="0.35">
      <c r="A197" s="6">
        <v>10443</v>
      </c>
      <c r="B197" s="6" t="s">
        <v>763</v>
      </c>
      <c r="C197" s="6">
        <v>8</v>
      </c>
      <c r="D197" s="7">
        <v>36234</v>
      </c>
      <c r="E197" s="7">
        <v>36262</v>
      </c>
      <c r="F197" s="7">
        <v>36236</v>
      </c>
      <c r="G197" s="6">
        <v>1</v>
      </c>
      <c r="H197" s="8">
        <v>13.95</v>
      </c>
      <c r="I197" s="6" t="s">
        <v>764</v>
      </c>
      <c r="J197" s="6" t="s">
        <v>766</v>
      </c>
      <c r="K197" s="6" t="s">
        <v>767</v>
      </c>
      <c r="M197" s="6" t="s">
        <v>768</v>
      </c>
      <c r="N197" s="6" t="s">
        <v>213</v>
      </c>
      <c r="O197" s="8">
        <v>537.6</v>
      </c>
    </row>
    <row r="198" spans="1:15" x14ac:dyDescent="0.35">
      <c r="A198" s="6">
        <v>10444</v>
      </c>
      <c r="B198" s="6" t="s">
        <v>276</v>
      </c>
      <c r="C198" s="6">
        <v>3</v>
      </c>
      <c r="D198" s="7">
        <v>36234</v>
      </c>
      <c r="E198" s="7">
        <v>36262</v>
      </c>
      <c r="F198" s="7">
        <v>36243</v>
      </c>
      <c r="G198" s="6">
        <v>3</v>
      </c>
      <c r="H198" s="8">
        <v>3.5</v>
      </c>
      <c r="I198" s="6" t="s">
        <v>277</v>
      </c>
      <c r="J198" s="6" t="s">
        <v>280</v>
      </c>
      <c r="K198" s="6" t="s">
        <v>281</v>
      </c>
      <c r="M198" s="6" t="s">
        <v>282</v>
      </c>
      <c r="N198" s="6" t="s">
        <v>283</v>
      </c>
      <c r="O198" s="8">
        <v>1031.7</v>
      </c>
    </row>
    <row r="199" spans="1:15" x14ac:dyDescent="0.35">
      <c r="A199" s="6">
        <v>10445</v>
      </c>
      <c r="B199" s="6" t="s">
        <v>276</v>
      </c>
      <c r="C199" s="6">
        <v>3</v>
      </c>
      <c r="D199" s="7">
        <v>36235</v>
      </c>
      <c r="E199" s="7">
        <v>36263</v>
      </c>
      <c r="F199" s="7">
        <v>36242</v>
      </c>
      <c r="G199" s="6">
        <v>1</v>
      </c>
      <c r="H199" s="8">
        <v>9.3000000000000007</v>
      </c>
      <c r="I199" s="6" t="s">
        <v>277</v>
      </c>
      <c r="J199" s="6" t="s">
        <v>280</v>
      </c>
      <c r="K199" s="6" t="s">
        <v>281</v>
      </c>
      <c r="M199" s="6" t="s">
        <v>282</v>
      </c>
      <c r="N199" s="6" t="s">
        <v>283</v>
      </c>
      <c r="O199" s="8">
        <v>174.9</v>
      </c>
    </row>
    <row r="200" spans="1:15" x14ac:dyDescent="0.35">
      <c r="A200" s="6">
        <v>10446</v>
      </c>
      <c r="B200" s="6" t="s">
        <v>863</v>
      </c>
      <c r="C200" s="6">
        <v>6</v>
      </c>
      <c r="D200" s="7">
        <v>36236</v>
      </c>
      <c r="E200" s="7">
        <v>36264</v>
      </c>
      <c r="F200" s="7">
        <v>36241</v>
      </c>
      <c r="G200" s="6">
        <v>1</v>
      </c>
      <c r="H200" s="8">
        <v>14.68</v>
      </c>
      <c r="I200" s="6" t="s">
        <v>864</v>
      </c>
      <c r="J200" s="6" t="s">
        <v>866</v>
      </c>
      <c r="K200" s="6" t="s">
        <v>867</v>
      </c>
      <c r="M200" s="6" t="s">
        <v>868</v>
      </c>
      <c r="N200" s="6" t="s">
        <v>203</v>
      </c>
      <c r="O200" s="8">
        <v>273.60000000000002</v>
      </c>
    </row>
    <row r="201" spans="1:15" x14ac:dyDescent="0.35">
      <c r="A201" s="6">
        <v>10447</v>
      </c>
      <c r="B201" s="6" t="s">
        <v>771</v>
      </c>
      <c r="C201" s="6">
        <v>4</v>
      </c>
      <c r="D201" s="7">
        <v>36236</v>
      </c>
      <c r="E201" s="7">
        <v>36264</v>
      </c>
      <c r="F201" s="7">
        <v>36257</v>
      </c>
      <c r="G201" s="6">
        <v>2</v>
      </c>
      <c r="H201" s="8">
        <v>68.66</v>
      </c>
      <c r="I201" s="6" t="s">
        <v>772</v>
      </c>
      <c r="J201" s="6" t="s">
        <v>774</v>
      </c>
      <c r="K201" s="6" t="s">
        <v>514</v>
      </c>
      <c r="L201" s="6" t="s">
        <v>515</v>
      </c>
      <c r="M201" s="6" t="s">
        <v>775</v>
      </c>
      <c r="N201" s="6" t="s">
        <v>368</v>
      </c>
      <c r="O201" s="8">
        <v>914.4</v>
      </c>
    </row>
    <row r="202" spans="1:15" x14ac:dyDescent="0.35">
      <c r="A202" s="6">
        <v>10448</v>
      </c>
      <c r="B202" s="6" t="s">
        <v>747</v>
      </c>
      <c r="C202" s="6">
        <v>4</v>
      </c>
      <c r="D202" s="7">
        <v>36239</v>
      </c>
      <c r="E202" s="7">
        <v>36267</v>
      </c>
      <c r="F202" s="7">
        <v>36246</v>
      </c>
      <c r="G202" s="6">
        <v>2</v>
      </c>
      <c r="H202" s="8">
        <v>38.82</v>
      </c>
      <c r="I202" s="6" t="s">
        <v>748</v>
      </c>
      <c r="J202" s="6" t="s">
        <v>750</v>
      </c>
      <c r="K202" s="6" t="s">
        <v>341</v>
      </c>
      <c r="M202" s="6" t="s">
        <v>342</v>
      </c>
      <c r="N202" s="6" t="s">
        <v>343</v>
      </c>
      <c r="O202" s="8">
        <v>443.4</v>
      </c>
    </row>
    <row r="203" spans="1:15" x14ac:dyDescent="0.35">
      <c r="A203" s="6">
        <v>10449</v>
      </c>
      <c r="B203" s="6" t="s">
        <v>294</v>
      </c>
      <c r="C203" s="6">
        <v>3</v>
      </c>
      <c r="D203" s="7">
        <v>36240</v>
      </c>
      <c r="E203" s="7">
        <v>36268</v>
      </c>
      <c r="F203" s="7">
        <v>36249</v>
      </c>
      <c r="G203" s="6">
        <v>2</v>
      </c>
      <c r="H203" s="8">
        <v>53.3</v>
      </c>
      <c r="I203" s="6" t="s">
        <v>295</v>
      </c>
      <c r="J203" s="6" t="s">
        <v>298</v>
      </c>
      <c r="K203" s="6" t="s">
        <v>299</v>
      </c>
      <c r="M203" s="6" t="s">
        <v>300</v>
      </c>
      <c r="N203" s="6" t="s">
        <v>201</v>
      </c>
      <c r="O203" s="8">
        <v>1838.2</v>
      </c>
    </row>
    <row r="204" spans="1:15" x14ac:dyDescent="0.35">
      <c r="A204" s="6">
        <v>10450</v>
      </c>
      <c r="B204" s="6" t="s">
        <v>899</v>
      </c>
      <c r="C204" s="6">
        <v>8</v>
      </c>
      <c r="D204" s="7">
        <v>36241</v>
      </c>
      <c r="E204" s="7">
        <v>36269</v>
      </c>
      <c r="F204" s="7">
        <v>36261</v>
      </c>
      <c r="G204" s="6">
        <v>2</v>
      </c>
      <c r="H204" s="8">
        <v>7.23</v>
      </c>
      <c r="I204" s="6" t="s">
        <v>900</v>
      </c>
      <c r="J204" s="6" t="s">
        <v>902</v>
      </c>
      <c r="K204" s="6" t="s">
        <v>903</v>
      </c>
      <c r="M204" s="6" t="s">
        <v>904</v>
      </c>
      <c r="N204" s="6" t="s">
        <v>201</v>
      </c>
      <c r="O204" s="8">
        <v>531.4</v>
      </c>
    </row>
    <row r="205" spans="1:15" x14ac:dyDescent="0.35">
      <c r="A205" s="6">
        <v>10451</v>
      </c>
      <c r="B205" s="6" t="s">
        <v>740</v>
      </c>
      <c r="C205" s="6">
        <v>4</v>
      </c>
      <c r="D205" s="7">
        <v>36241</v>
      </c>
      <c r="E205" s="7">
        <v>36255</v>
      </c>
      <c r="F205" s="7">
        <v>36262</v>
      </c>
      <c r="G205" s="6">
        <v>3</v>
      </c>
      <c r="H205" s="8">
        <v>189.09</v>
      </c>
      <c r="I205" s="6" t="s">
        <v>741</v>
      </c>
      <c r="J205" s="6" t="s">
        <v>743</v>
      </c>
      <c r="K205" s="6" t="s">
        <v>744</v>
      </c>
      <c r="M205" s="6" t="s">
        <v>745</v>
      </c>
      <c r="N205" s="6" t="s">
        <v>203</v>
      </c>
      <c r="O205" s="8">
        <v>4277.3999999999996</v>
      </c>
    </row>
    <row r="206" spans="1:15" x14ac:dyDescent="0.35">
      <c r="A206" s="6">
        <v>10452</v>
      </c>
      <c r="B206" s="6" t="s">
        <v>800</v>
      </c>
      <c r="C206" s="6">
        <v>8</v>
      </c>
      <c r="D206" s="7">
        <v>36242</v>
      </c>
      <c r="E206" s="7">
        <v>36270</v>
      </c>
      <c r="F206" s="7">
        <v>36248</v>
      </c>
      <c r="G206" s="6">
        <v>1</v>
      </c>
      <c r="H206" s="8">
        <v>140.26</v>
      </c>
      <c r="I206" s="6" t="s">
        <v>801</v>
      </c>
      <c r="J206" s="6" t="s">
        <v>803</v>
      </c>
      <c r="K206" s="6" t="s">
        <v>804</v>
      </c>
      <c r="L206" s="6" t="s">
        <v>805</v>
      </c>
      <c r="M206" s="6" t="s">
        <v>806</v>
      </c>
      <c r="N206" s="6" t="s">
        <v>498</v>
      </c>
      <c r="O206" s="8">
        <v>2096</v>
      </c>
    </row>
    <row r="207" spans="1:15" x14ac:dyDescent="0.35">
      <c r="A207" s="6">
        <v>10453</v>
      </c>
      <c r="B207" s="6" t="s">
        <v>267</v>
      </c>
      <c r="C207" s="6">
        <v>1</v>
      </c>
      <c r="D207" s="7">
        <v>36243</v>
      </c>
      <c r="E207" s="7">
        <v>36271</v>
      </c>
      <c r="F207" s="7">
        <v>36248</v>
      </c>
      <c r="G207" s="6">
        <v>2</v>
      </c>
      <c r="H207" s="8">
        <v>25.36</v>
      </c>
      <c r="I207" s="6" t="s">
        <v>268</v>
      </c>
      <c r="J207" s="6" t="s">
        <v>982</v>
      </c>
      <c r="K207" s="6" t="s">
        <v>983</v>
      </c>
      <c r="L207" s="6" t="s">
        <v>984</v>
      </c>
      <c r="M207" s="6" t="s">
        <v>985</v>
      </c>
      <c r="N207" s="6" t="s">
        <v>273</v>
      </c>
      <c r="O207" s="8">
        <v>453</v>
      </c>
    </row>
    <row r="208" spans="1:15" x14ac:dyDescent="0.35">
      <c r="A208" s="6">
        <v>10454</v>
      </c>
      <c r="B208" s="6" t="s">
        <v>568</v>
      </c>
      <c r="C208" s="6">
        <v>4</v>
      </c>
      <c r="D208" s="7">
        <v>36243</v>
      </c>
      <c r="E208" s="7">
        <v>36271</v>
      </c>
      <c r="F208" s="7">
        <v>36247</v>
      </c>
      <c r="G208" s="6">
        <v>3</v>
      </c>
      <c r="H208" s="8">
        <v>2.74</v>
      </c>
      <c r="I208" s="6" t="s">
        <v>569</v>
      </c>
      <c r="J208" s="6" t="s">
        <v>571</v>
      </c>
      <c r="K208" s="6" t="s">
        <v>572</v>
      </c>
      <c r="M208" s="6" t="s">
        <v>573</v>
      </c>
      <c r="N208" s="6" t="s">
        <v>201</v>
      </c>
      <c r="O208" s="8">
        <v>414</v>
      </c>
    </row>
    <row r="209" spans="1:15" x14ac:dyDescent="0.35">
      <c r="A209" s="6">
        <v>10455</v>
      </c>
      <c r="B209" s="6" t="s">
        <v>923</v>
      </c>
      <c r="C209" s="6">
        <v>8</v>
      </c>
      <c r="D209" s="7">
        <v>36246</v>
      </c>
      <c r="E209" s="7">
        <v>36288</v>
      </c>
      <c r="F209" s="7">
        <v>36253</v>
      </c>
      <c r="G209" s="6">
        <v>2</v>
      </c>
      <c r="H209" s="8">
        <v>180.45</v>
      </c>
      <c r="I209" s="6" t="s">
        <v>924</v>
      </c>
      <c r="J209" s="6" t="s">
        <v>926</v>
      </c>
      <c r="K209" s="6" t="s">
        <v>927</v>
      </c>
      <c r="M209" s="6" t="s">
        <v>928</v>
      </c>
      <c r="N209" s="6" t="s">
        <v>929</v>
      </c>
      <c r="O209" s="8">
        <v>2684</v>
      </c>
    </row>
    <row r="210" spans="1:15" x14ac:dyDescent="0.35">
      <c r="A210" s="6">
        <v>10456</v>
      </c>
      <c r="B210" s="6" t="s">
        <v>553</v>
      </c>
      <c r="C210" s="6">
        <v>8</v>
      </c>
      <c r="D210" s="7">
        <v>36247</v>
      </c>
      <c r="E210" s="7">
        <v>36289</v>
      </c>
      <c r="F210" s="7">
        <v>36250</v>
      </c>
      <c r="G210" s="6">
        <v>2</v>
      </c>
      <c r="H210" s="8">
        <v>8.1199999999999992</v>
      </c>
      <c r="I210" s="6" t="s">
        <v>554</v>
      </c>
      <c r="J210" s="6" t="s">
        <v>556</v>
      </c>
      <c r="K210" s="6" t="s">
        <v>557</v>
      </c>
      <c r="M210" s="6" t="s">
        <v>558</v>
      </c>
      <c r="N210" s="6" t="s">
        <v>203</v>
      </c>
      <c r="O210" s="8">
        <v>656</v>
      </c>
    </row>
    <row r="211" spans="1:15" x14ac:dyDescent="0.35">
      <c r="A211" s="6">
        <v>10457</v>
      </c>
      <c r="B211" s="6" t="s">
        <v>553</v>
      </c>
      <c r="C211" s="6">
        <v>2</v>
      </c>
      <c r="D211" s="7">
        <v>36247</v>
      </c>
      <c r="E211" s="7">
        <v>36275</v>
      </c>
      <c r="F211" s="7">
        <v>36253</v>
      </c>
      <c r="G211" s="6">
        <v>1</v>
      </c>
      <c r="H211" s="8">
        <v>11.57</v>
      </c>
      <c r="I211" s="6" t="s">
        <v>554</v>
      </c>
      <c r="J211" s="6" t="s">
        <v>556</v>
      </c>
      <c r="K211" s="6" t="s">
        <v>557</v>
      </c>
      <c r="M211" s="6" t="s">
        <v>558</v>
      </c>
      <c r="N211" s="6" t="s">
        <v>203</v>
      </c>
      <c r="O211" s="8">
        <v>1584</v>
      </c>
    </row>
    <row r="212" spans="1:15" x14ac:dyDescent="0.35">
      <c r="A212" s="6">
        <v>10458</v>
      </c>
      <c r="B212" s="6" t="s">
        <v>840</v>
      </c>
      <c r="C212" s="6">
        <v>7</v>
      </c>
      <c r="D212" s="7">
        <v>36248</v>
      </c>
      <c r="E212" s="7">
        <v>36276</v>
      </c>
      <c r="F212" s="7">
        <v>36254</v>
      </c>
      <c r="G212" s="6">
        <v>3</v>
      </c>
      <c r="H212" s="8">
        <v>147.06</v>
      </c>
      <c r="I212" s="6" t="s">
        <v>841</v>
      </c>
      <c r="J212" s="6" t="s">
        <v>843</v>
      </c>
      <c r="K212" s="6" t="s">
        <v>844</v>
      </c>
      <c r="M212" s="6" t="s">
        <v>845</v>
      </c>
      <c r="N212" s="6" t="s">
        <v>649</v>
      </c>
      <c r="O212" s="8">
        <v>3891</v>
      </c>
    </row>
    <row r="213" spans="1:15" x14ac:dyDescent="0.35">
      <c r="A213" s="6">
        <v>10459</v>
      </c>
      <c r="B213" s="6" t="s">
        <v>899</v>
      </c>
      <c r="C213" s="6">
        <v>4</v>
      </c>
      <c r="D213" s="7">
        <v>36249</v>
      </c>
      <c r="E213" s="7">
        <v>36277</v>
      </c>
      <c r="F213" s="7">
        <v>36250</v>
      </c>
      <c r="G213" s="6">
        <v>2</v>
      </c>
      <c r="H213" s="8">
        <v>25.09</v>
      </c>
      <c r="I213" s="6" t="s">
        <v>900</v>
      </c>
      <c r="J213" s="6" t="s">
        <v>902</v>
      </c>
      <c r="K213" s="6" t="s">
        <v>903</v>
      </c>
      <c r="M213" s="6" t="s">
        <v>904</v>
      </c>
      <c r="N213" s="6" t="s">
        <v>201</v>
      </c>
      <c r="O213" s="8">
        <v>1688</v>
      </c>
    </row>
    <row r="214" spans="1:15" x14ac:dyDescent="0.35">
      <c r="A214" s="6">
        <v>10460</v>
      </c>
      <c r="B214" s="6" t="s">
        <v>432</v>
      </c>
      <c r="C214" s="6">
        <v>8</v>
      </c>
      <c r="D214" s="7">
        <v>36250</v>
      </c>
      <c r="E214" s="7">
        <v>36278</v>
      </c>
      <c r="F214" s="7">
        <v>36253</v>
      </c>
      <c r="G214" s="6">
        <v>1</v>
      </c>
      <c r="H214" s="8">
        <v>16.27</v>
      </c>
      <c r="I214" s="6" t="s">
        <v>433</v>
      </c>
      <c r="J214" s="6" t="s">
        <v>435</v>
      </c>
      <c r="K214" s="6" t="s">
        <v>436</v>
      </c>
      <c r="M214" s="6" t="s">
        <v>437</v>
      </c>
      <c r="N214" s="6" t="s">
        <v>283</v>
      </c>
      <c r="O214" s="8">
        <v>234.8</v>
      </c>
    </row>
    <row r="215" spans="1:15" x14ac:dyDescent="0.35">
      <c r="A215" s="6">
        <v>10461</v>
      </c>
      <c r="B215" s="6" t="s">
        <v>609</v>
      </c>
      <c r="C215" s="6">
        <v>1</v>
      </c>
      <c r="D215" s="7">
        <v>36250</v>
      </c>
      <c r="E215" s="7">
        <v>36278</v>
      </c>
      <c r="F215" s="7">
        <v>36255</v>
      </c>
      <c r="G215" s="6">
        <v>3</v>
      </c>
      <c r="H215" s="8">
        <v>148.61000000000001</v>
      </c>
      <c r="I215" s="6" t="s">
        <v>610</v>
      </c>
      <c r="J215" s="6" t="s">
        <v>612</v>
      </c>
      <c r="K215" s="6" t="s">
        <v>613</v>
      </c>
      <c r="L215" s="6" t="s">
        <v>614</v>
      </c>
      <c r="M215" s="6" t="s">
        <v>615</v>
      </c>
      <c r="N215" s="6" t="s">
        <v>507</v>
      </c>
      <c r="O215" s="8">
        <v>2051.6</v>
      </c>
    </row>
    <row r="216" spans="1:15" x14ac:dyDescent="0.35">
      <c r="A216" s="6">
        <v>10462</v>
      </c>
      <c r="B216" s="6" t="s">
        <v>370</v>
      </c>
      <c r="C216" s="6">
        <v>2</v>
      </c>
      <c r="D216" s="7">
        <v>36253</v>
      </c>
      <c r="E216" s="7">
        <v>36281</v>
      </c>
      <c r="F216" s="7">
        <v>36268</v>
      </c>
      <c r="G216" s="6">
        <v>1</v>
      </c>
      <c r="H216" s="8">
        <v>6.17</v>
      </c>
      <c r="I216" s="6" t="s">
        <v>371</v>
      </c>
      <c r="J216" s="6" t="s">
        <v>373</v>
      </c>
      <c r="K216" s="6" t="s">
        <v>271</v>
      </c>
      <c r="M216" s="6" t="s">
        <v>374</v>
      </c>
      <c r="N216" s="6" t="s">
        <v>273</v>
      </c>
      <c r="O216" s="8">
        <v>156</v>
      </c>
    </row>
    <row r="217" spans="1:15" x14ac:dyDescent="0.35">
      <c r="A217" s="6">
        <v>10463</v>
      </c>
      <c r="B217" s="6" t="s">
        <v>840</v>
      </c>
      <c r="C217" s="6">
        <v>5</v>
      </c>
      <c r="D217" s="7">
        <v>36254</v>
      </c>
      <c r="E217" s="7">
        <v>36282</v>
      </c>
      <c r="F217" s="7">
        <v>36256</v>
      </c>
      <c r="G217" s="6">
        <v>3</v>
      </c>
      <c r="H217" s="8">
        <v>14.78</v>
      </c>
      <c r="I217" s="6" t="s">
        <v>841</v>
      </c>
      <c r="J217" s="6" t="s">
        <v>843</v>
      </c>
      <c r="K217" s="6" t="s">
        <v>844</v>
      </c>
      <c r="M217" s="6" t="s">
        <v>845</v>
      </c>
      <c r="N217" s="6" t="s">
        <v>649</v>
      </c>
      <c r="O217" s="8">
        <v>713.3</v>
      </c>
    </row>
    <row r="218" spans="1:15" x14ac:dyDescent="0.35">
      <c r="A218" s="6">
        <v>10464</v>
      </c>
      <c r="B218" s="6" t="s">
        <v>460</v>
      </c>
      <c r="C218" s="6">
        <v>4</v>
      </c>
      <c r="D218" s="7">
        <v>36254</v>
      </c>
      <c r="E218" s="7">
        <v>36282</v>
      </c>
      <c r="F218" s="7">
        <v>36264</v>
      </c>
      <c r="G218" s="6">
        <v>2</v>
      </c>
      <c r="H218" s="8">
        <v>89</v>
      </c>
      <c r="I218" s="6" t="s">
        <v>461</v>
      </c>
      <c r="J218" s="6" t="s">
        <v>463</v>
      </c>
      <c r="K218" s="6" t="s">
        <v>464</v>
      </c>
      <c r="M218" s="6" t="s">
        <v>465</v>
      </c>
      <c r="N218" s="6" t="s">
        <v>466</v>
      </c>
      <c r="O218" s="8">
        <v>1848</v>
      </c>
    </row>
    <row r="219" spans="1:15" x14ac:dyDescent="0.35">
      <c r="A219" s="6">
        <v>10465</v>
      </c>
      <c r="B219" s="6" t="s">
        <v>891</v>
      </c>
      <c r="C219" s="6">
        <v>1</v>
      </c>
      <c r="D219" s="7">
        <v>36255</v>
      </c>
      <c r="E219" s="7">
        <v>36283</v>
      </c>
      <c r="F219" s="7">
        <v>36264</v>
      </c>
      <c r="G219" s="6">
        <v>3</v>
      </c>
      <c r="H219" s="8">
        <v>145.04</v>
      </c>
      <c r="I219" s="6" t="s">
        <v>892</v>
      </c>
      <c r="J219" s="6" t="s">
        <v>894</v>
      </c>
      <c r="K219" s="6" t="s">
        <v>895</v>
      </c>
      <c r="M219" s="6" t="s">
        <v>896</v>
      </c>
      <c r="N219" s="6" t="s">
        <v>821</v>
      </c>
      <c r="O219" s="8">
        <v>2719</v>
      </c>
    </row>
    <row r="220" spans="1:15" x14ac:dyDescent="0.35">
      <c r="A220" s="6">
        <v>10466</v>
      </c>
      <c r="B220" s="6" t="s">
        <v>360</v>
      </c>
      <c r="C220" s="6">
        <v>4</v>
      </c>
      <c r="D220" s="7">
        <v>36256</v>
      </c>
      <c r="E220" s="7">
        <v>36284</v>
      </c>
      <c r="F220" s="7">
        <v>36263</v>
      </c>
      <c r="G220" s="6">
        <v>1</v>
      </c>
      <c r="H220" s="8">
        <v>11.93</v>
      </c>
      <c r="I220" s="6" t="s">
        <v>361</v>
      </c>
      <c r="J220" s="6" t="s">
        <v>364</v>
      </c>
      <c r="K220" s="6" t="s">
        <v>365</v>
      </c>
      <c r="L220" s="6" t="s">
        <v>366</v>
      </c>
      <c r="M220" s="6" t="s">
        <v>367</v>
      </c>
      <c r="N220" s="6" t="s">
        <v>368</v>
      </c>
      <c r="O220" s="8">
        <v>216</v>
      </c>
    </row>
    <row r="221" spans="1:15" x14ac:dyDescent="0.35">
      <c r="A221" s="6">
        <v>10467</v>
      </c>
      <c r="B221" s="6" t="s">
        <v>635</v>
      </c>
      <c r="C221" s="6">
        <v>8</v>
      </c>
      <c r="D221" s="7">
        <v>36256</v>
      </c>
      <c r="E221" s="7">
        <v>36284</v>
      </c>
      <c r="F221" s="7">
        <v>36261</v>
      </c>
      <c r="G221" s="6">
        <v>2</v>
      </c>
      <c r="H221" s="8">
        <v>4.93</v>
      </c>
      <c r="I221" s="6" t="s">
        <v>636</v>
      </c>
      <c r="J221" s="6" t="s">
        <v>638</v>
      </c>
      <c r="K221" s="6" t="s">
        <v>639</v>
      </c>
      <c r="M221" s="6" t="s">
        <v>640</v>
      </c>
      <c r="N221" s="6" t="s">
        <v>213</v>
      </c>
      <c r="O221" s="8">
        <v>235.2</v>
      </c>
    </row>
    <row r="222" spans="1:15" x14ac:dyDescent="0.35">
      <c r="A222" s="6">
        <v>10468</v>
      </c>
      <c r="B222" s="6" t="s">
        <v>553</v>
      </c>
      <c r="C222" s="6">
        <v>3</v>
      </c>
      <c r="D222" s="7">
        <v>36257</v>
      </c>
      <c r="E222" s="7">
        <v>36285</v>
      </c>
      <c r="F222" s="7">
        <v>36262</v>
      </c>
      <c r="G222" s="6">
        <v>3</v>
      </c>
      <c r="H222" s="8">
        <v>44.12</v>
      </c>
      <c r="I222" s="6" t="s">
        <v>554</v>
      </c>
      <c r="J222" s="6" t="s">
        <v>556</v>
      </c>
      <c r="K222" s="6" t="s">
        <v>557</v>
      </c>
      <c r="M222" s="6" t="s">
        <v>558</v>
      </c>
      <c r="N222" s="6" t="s">
        <v>203</v>
      </c>
      <c r="O222" s="8">
        <v>717.6</v>
      </c>
    </row>
    <row r="223" spans="1:15" x14ac:dyDescent="0.35">
      <c r="A223" s="6">
        <v>10469</v>
      </c>
      <c r="B223" s="6" t="s">
        <v>938</v>
      </c>
      <c r="C223" s="6">
        <v>1</v>
      </c>
      <c r="D223" s="7">
        <v>36260</v>
      </c>
      <c r="E223" s="7">
        <v>36288</v>
      </c>
      <c r="F223" s="7">
        <v>36264</v>
      </c>
      <c r="G223" s="6">
        <v>1</v>
      </c>
      <c r="H223" s="8">
        <v>60.18</v>
      </c>
      <c r="I223" s="6" t="s">
        <v>939</v>
      </c>
      <c r="J223" s="6" t="s">
        <v>980</v>
      </c>
      <c r="K223" s="6" t="s">
        <v>942</v>
      </c>
      <c r="L223" s="6" t="s">
        <v>589</v>
      </c>
      <c r="M223" s="6" t="s">
        <v>981</v>
      </c>
      <c r="N223" s="6" t="s">
        <v>498</v>
      </c>
      <c r="O223" s="8">
        <v>1125.5</v>
      </c>
    </row>
    <row r="224" spans="1:15" x14ac:dyDescent="0.35">
      <c r="A224" s="6">
        <v>10470</v>
      </c>
      <c r="B224" s="6" t="s">
        <v>311</v>
      </c>
      <c r="C224" s="6">
        <v>4</v>
      </c>
      <c r="D224" s="7">
        <v>36261</v>
      </c>
      <c r="E224" s="7">
        <v>36289</v>
      </c>
      <c r="F224" s="7">
        <v>36264</v>
      </c>
      <c r="G224" s="6">
        <v>2</v>
      </c>
      <c r="H224" s="8">
        <v>64.56</v>
      </c>
      <c r="I224" s="6" t="s">
        <v>312</v>
      </c>
      <c r="J224" s="6" t="s">
        <v>314</v>
      </c>
      <c r="K224" s="6" t="s">
        <v>315</v>
      </c>
      <c r="M224" s="6" t="s">
        <v>316</v>
      </c>
      <c r="N224" s="6" t="s">
        <v>201</v>
      </c>
      <c r="O224" s="8">
        <v>1820.8</v>
      </c>
    </row>
    <row r="225" spans="1:15" x14ac:dyDescent="0.35">
      <c r="A225" s="6">
        <v>10471</v>
      </c>
      <c r="B225" s="6" t="s">
        <v>330</v>
      </c>
      <c r="C225" s="6">
        <v>2</v>
      </c>
      <c r="D225" s="7">
        <v>36261</v>
      </c>
      <c r="E225" s="7">
        <v>36289</v>
      </c>
      <c r="F225" s="7">
        <v>36268</v>
      </c>
      <c r="G225" s="6">
        <v>3</v>
      </c>
      <c r="H225" s="8">
        <v>45.59</v>
      </c>
      <c r="I225" s="6" t="s">
        <v>331</v>
      </c>
      <c r="J225" s="6" t="s">
        <v>333</v>
      </c>
      <c r="K225" s="6" t="s">
        <v>271</v>
      </c>
      <c r="M225" s="6" t="s">
        <v>334</v>
      </c>
      <c r="N225" s="6" t="s">
        <v>273</v>
      </c>
      <c r="O225" s="8">
        <v>1328</v>
      </c>
    </row>
    <row r="226" spans="1:15" x14ac:dyDescent="0.35">
      <c r="A226" s="6">
        <v>10472</v>
      </c>
      <c r="B226" s="6" t="s">
        <v>808</v>
      </c>
      <c r="C226" s="6">
        <v>8</v>
      </c>
      <c r="D226" s="7">
        <v>36262</v>
      </c>
      <c r="E226" s="7">
        <v>36290</v>
      </c>
      <c r="F226" s="7">
        <v>36269</v>
      </c>
      <c r="G226" s="6">
        <v>1</v>
      </c>
      <c r="H226" s="8">
        <v>4.2</v>
      </c>
      <c r="I226" s="6" t="s">
        <v>809</v>
      </c>
      <c r="J226" s="6" t="s">
        <v>811</v>
      </c>
      <c r="K226" s="6" t="s">
        <v>271</v>
      </c>
      <c r="M226" s="6" t="s">
        <v>812</v>
      </c>
      <c r="N226" s="6" t="s">
        <v>273</v>
      </c>
      <c r="O226" s="8">
        <v>1051.2</v>
      </c>
    </row>
    <row r="227" spans="1:15" x14ac:dyDescent="0.35">
      <c r="A227" s="6">
        <v>10473</v>
      </c>
      <c r="B227" s="6" t="s">
        <v>545</v>
      </c>
      <c r="C227" s="6">
        <v>1</v>
      </c>
      <c r="D227" s="7">
        <v>36263</v>
      </c>
      <c r="E227" s="7">
        <v>36277</v>
      </c>
      <c r="F227" s="7">
        <v>36271</v>
      </c>
      <c r="G227" s="6">
        <v>3</v>
      </c>
      <c r="H227" s="8">
        <v>16.37</v>
      </c>
      <c r="I227" s="6" t="s">
        <v>546</v>
      </c>
      <c r="J227" s="6" t="s">
        <v>548</v>
      </c>
      <c r="K227" s="6" t="s">
        <v>549</v>
      </c>
      <c r="L227" s="6" t="s">
        <v>550</v>
      </c>
      <c r="M227" s="6" t="s">
        <v>551</v>
      </c>
      <c r="N227" s="6" t="s">
        <v>273</v>
      </c>
      <c r="O227" s="8">
        <v>230.4</v>
      </c>
    </row>
    <row r="228" spans="1:15" x14ac:dyDescent="0.35">
      <c r="A228" s="6">
        <v>10474</v>
      </c>
      <c r="B228" s="6" t="s">
        <v>706</v>
      </c>
      <c r="C228" s="6">
        <v>5</v>
      </c>
      <c r="D228" s="7">
        <v>36263</v>
      </c>
      <c r="E228" s="7">
        <v>36291</v>
      </c>
      <c r="F228" s="7">
        <v>36271</v>
      </c>
      <c r="G228" s="6">
        <v>2</v>
      </c>
      <c r="H228" s="8">
        <v>83.49</v>
      </c>
      <c r="I228" s="6" t="s">
        <v>707</v>
      </c>
      <c r="J228" s="6" t="s">
        <v>709</v>
      </c>
      <c r="K228" s="6" t="s">
        <v>256</v>
      </c>
      <c r="M228" s="6" t="s">
        <v>710</v>
      </c>
      <c r="N228" s="6" t="s">
        <v>258</v>
      </c>
      <c r="O228" s="8">
        <v>1249.0999999999999</v>
      </c>
    </row>
    <row r="229" spans="1:15" x14ac:dyDescent="0.35">
      <c r="A229" s="6">
        <v>10475</v>
      </c>
      <c r="B229" s="6" t="s">
        <v>840</v>
      </c>
      <c r="C229" s="6">
        <v>9</v>
      </c>
      <c r="D229" s="7">
        <v>36264</v>
      </c>
      <c r="E229" s="7">
        <v>36292</v>
      </c>
      <c r="F229" s="7">
        <v>36285</v>
      </c>
      <c r="G229" s="6">
        <v>1</v>
      </c>
      <c r="H229" s="8">
        <v>68.52</v>
      </c>
      <c r="I229" s="6" t="s">
        <v>841</v>
      </c>
      <c r="J229" s="6" t="s">
        <v>843</v>
      </c>
      <c r="K229" s="6" t="s">
        <v>844</v>
      </c>
      <c r="M229" s="6" t="s">
        <v>845</v>
      </c>
      <c r="N229" s="6" t="s">
        <v>649</v>
      </c>
      <c r="O229" s="8">
        <v>1770.8</v>
      </c>
    </row>
    <row r="230" spans="1:15" x14ac:dyDescent="0.35">
      <c r="A230" s="6">
        <v>10476</v>
      </c>
      <c r="B230" s="6" t="s">
        <v>519</v>
      </c>
      <c r="C230" s="6">
        <v>8</v>
      </c>
      <c r="D230" s="7">
        <v>36267</v>
      </c>
      <c r="E230" s="7">
        <v>36295</v>
      </c>
      <c r="F230" s="7">
        <v>36274</v>
      </c>
      <c r="G230" s="6">
        <v>3</v>
      </c>
      <c r="H230" s="8">
        <v>4.41</v>
      </c>
      <c r="I230" s="6" t="s">
        <v>520</v>
      </c>
      <c r="J230" s="6" t="s">
        <v>522</v>
      </c>
      <c r="K230" s="6" t="s">
        <v>523</v>
      </c>
      <c r="L230" s="6" t="s">
        <v>524</v>
      </c>
      <c r="M230" s="6" t="s">
        <v>525</v>
      </c>
      <c r="N230" s="6" t="s">
        <v>507</v>
      </c>
      <c r="O230" s="8">
        <v>182.4</v>
      </c>
    </row>
    <row r="231" spans="1:15" x14ac:dyDescent="0.35">
      <c r="A231" s="6">
        <v>10477</v>
      </c>
      <c r="B231" s="6" t="s">
        <v>721</v>
      </c>
      <c r="C231" s="6">
        <v>5</v>
      </c>
      <c r="D231" s="7">
        <v>36267</v>
      </c>
      <c r="E231" s="7">
        <v>36295</v>
      </c>
      <c r="F231" s="7">
        <v>36275</v>
      </c>
      <c r="G231" s="6">
        <v>2</v>
      </c>
      <c r="H231" s="8">
        <v>13.02</v>
      </c>
      <c r="I231" s="6" t="s">
        <v>722</v>
      </c>
      <c r="J231" s="6" t="s">
        <v>724</v>
      </c>
      <c r="K231" s="6" t="s">
        <v>464</v>
      </c>
      <c r="M231" s="6" t="s">
        <v>725</v>
      </c>
      <c r="N231" s="6" t="s">
        <v>466</v>
      </c>
      <c r="O231" s="8">
        <v>672</v>
      </c>
    </row>
    <row r="232" spans="1:15" x14ac:dyDescent="0.35">
      <c r="A232" s="6">
        <v>10478</v>
      </c>
      <c r="B232" s="6" t="s">
        <v>899</v>
      </c>
      <c r="C232" s="6">
        <v>2</v>
      </c>
      <c r="D232" s="7">
        <v>36268</v>
      </c>
      <c r="E232" s="7">
        <v>36282</v>
      </c>
      <c r="F232" s="7">
        <v>36276</v>
      </c>
      <c r="G232" s="6">
        <v>3</v>
      </c>
      <c r="H232" s="8">
        <v>4.8099999999999996</v>
      </c>
      <c r="I232" s="6" t="s">
        <v>900</v>
      </c>
      <c r="J232" s="6" t="s">
        <v>902</v>
      </c>
      <c r="K232" s="6" t="s">
        <v>903</v>
      </c>
      <c r="M232" s="6" t="s">
        <v>904</v>
      </c>
      <c r="N232" s="6" t="s">
        <v>201</v>
      </c>
      <c r="O232" s="8">
        <v>496</v>
      </c>
    </row>
    <row r="233" spans="1:15" x14ac:dyDescent="0.35">
      <c r="A233" s="6">
        <v>10479</v>
      </c>
      <c r="B233" s="6" t="s">
        <v>753</v>
      </c>
      <c r="C233" s="6">
        <v>3</v>
      </c>
      <c r="D233" s="7">
        <v>36269</v>
      </c>
      <c r="E233" s="7">
        <v>36297</v>
      </c>
      <c r="F233" s="7">
        <v>36271</v>
      </c>
      <c r="G233" s="6">
        <v>3</v>
      </c>
      <c r="H233" s="8">
        <v>708.95</v>
      </c>
      <c r="I233" s="6" t="s">
        <v>754</v>
      </c>
      <c r="J233" s="6" t="s">
        <v>757</v>
      </c>
      <c r="K233" s="6" t="s">
        <v>758</v>
      </c>
      <c r="L233" s="6" t="s">
        <v>759</v>
      </c>
      <c r="M233" s="6" t="s">
        <v>760</v>
      </c>
      <c r="N233" s="6" t="s">
        <v>498</v>
      </c>
      <c r="O233" s="8">
        <v>10495.6</v>
      </c>
    </row>
    <row r="234" spans="1:15" x14ac:dyDescent="0.35">
      <c r="A234" s="6">
        <v>10480</v>
      </c>
      <c r="B234" s="6" t="s">
        <v>423</v>
      </c>
      <c r="C234" s="6">
        <v>6</v>
      </c>
      <c r="D234" s="7">
        <v>36270</v>
      </c>
      <c r="E234" s="7">
        <v>36298</v>
      </c>
      <c r="F234" s="7">
        <v>36274</v>
      </c>
      <c r="G234" s="6">
        <v>2</v>
      </c>
      <c r="H234" s="8">
        <v>1.35</v>
      </c>
      <c r="I234" s="6" t="s">
        <v>424</v>
      </c>
      <c r="J234" s="6" t="s">
        <v>427</v>
      </c>
      <c r="K234" s="6" t="s">
        <v>428</v>
      </c>
      <c r="M234" s="6" t="s">
        <v>429</v>
      </c>
      <c r="N234" s="6" t="s">
        <v>201</v>
      </c>
      <c r="O234" s="8">
        <v>756</v>
      </c>
    </row>
    <row r="235" spans="1:15" x14ac:dyDescent="0.35">
      <c r="A235" s="6">
        <v>10481</v>
      </c>
      <c r="B235" s="6" t="s">
        <v>771</v>
      </c>
      <c r="C235" s="6">
        <v>8</v>
      </c>
      <c r="D235" s="7">
        <v>36270</v>
      </c>
      <c r="E235" s="7">
        <v>36298</v>
      </c>
      <c r="F235" s="7">
        <v>36275</v>
      </c>
      <c r="G235" s="6">
        <v>2</v>
      </c>
      <c r="H235" s="8">
        <v>64.33</v>
      </c>
      <c r="I235" s="6" t="s">
        <v>772</v>
      </c>
      <c r="J235" s="6" t="s">
        <v>774</v>
      </c>
      <c r="K235" s="6" t="s">
        <v>514</v>
      </c>
      <c r="L235" s="6" t="s">
        <v>515</v>
      </c>
      <c r="M235" s="6" t="s">
        <v>775</v>
      </c>
      <c r="N235" s="6" t="s">
        <v>368</v>
      </c>
      <c r="O235" s="8">
        <v>1472</v>
      </c>
    </row>
    <row r="236" spans="1:15" x14ac:dyDescent="0.35">
      <c r="A236" s="6">
        <v>10482</v>
      </c>
      <c r="B236" s="6" t="s">
        <v>584</v>
      </c>
      <c r="C236" s="6">
        <v>1</v>
      </c>
      <c r="D236" s="7">
        <v>36271</v>
      </c>
      <c r="E236" s="7">
        <v>36299</v>
      </c>
      <c r="F236" s="7">
        <v>36291</v>
      </c>
      <c r="G236" s="6">
        <v>3</v>
      </c>
      <c r="H236" s="8">
        <v>7.48</v>
      </c>
      <c r="I236" s="6" t="s">
        <v>585</v>
      </c>
      <c r="J236" s="6" t="s">
        <v>587</v>
      </c>
      <c r="K236" s="6" t="s">
        <v>588</v>
      </c>
      <c r="L236" s="6" t="s">
        <v>589</v>
      </c>
      <c r="M236" s="6" t="s">
        <v>590</v>
      </c>
      <c r="N236" s="6" t="s">
        <v>498</v>
      </c>
      <c r="O236" s="8">
        <v>147</v>
      </c>
    </row>
    <row r="237" spans="1:15" x14ac:dyDescent="0.35">
      <c r="A237" s="6">
        <v>10483</v>
      </c>
      <c r="B237" s="6" t="s">
        <v>938</v>
      </c>
      <c r="C237" s="6">
        <v>7</v>
      </c>
      <c r="D237" s="7">
        <v>36274</v>
      </c>
      <c r="E237" s="7">
        <v>36302</v>
      </c>
      <c r="F237" s="7">
        <v>36306</v>
      </c>
      <c r="G237" s="6">
        <v>2</v>
      </c>
      <c r="H237" s="8">
        <v>15.28</v>
      </c>
      <c r="I237" s="6" t="s">
        <v>939</v>
      </c>
      <c r="J237" s="6" t="s">
        <v>980</v>
      </c>
      <c r="K237" s="6" t="s">
        <v>942</v>
      </c>
      <c r="L237" s="6" t="s">
        <v>589</v>
      </c>
      <c r="M237" s="6" t="s">
        <v>981</v>
      </c>
      <c r="N237" s="6" t="s">
        <v>498</v>
      </c>
      <c r="O237" s="8">
        <v>704</v>
      </c>
    </row>
    <row r="238" spans="1:15" x14ac:dyDescent="0.35">
      <c r="A238" s="6">
        <v>10484</v>
      </c>
      <c r="B238" s="6" t="s">
        <v>330</v>
      </c>
      <c r="C238" s="6">
        <v>3</v>
      </c>
      <c r="D238" s="7">
        <v>36274</v>
      </c>
      <c r="E238" s="7">
        <v>36302</v>
      </c>
      <c r="F238" s="7">
        <v>36282</v>
      </c>
      <c r="G238" s="6">
        <v>3</v>
      </c>
      <c r="H238" s="8">
        <v>6.88</v>
      </c>
      <c r="I238" s="6" t="s">
        <v>331</v>
      </c>
      <c r="J238" s="6" t="s">
        <v>333</v>
      </c>
      <c r="K238" s="6" t="s">
        <v>271</v>
      </c>
      <c r="M238" s="6" t="s">
        <v>334</v>
      </c>
      <c r="N238" s="6" t="s">
        <v>273</v>
      </c>
      <c r="O238" s="8">
        <v>386.2</v>
      </c>
    </row>
    <row r="239" spans="1:15" x14ac:dyDescent="0.35">
      <c r="A239" s="6">
        <v>10485</v>
      </c>
      <c r="B239" s="6" t="s">
        <v>618</v>
      </c>
      <c r="C239" s="6">
        <v>4</v>
      </c>
      <c r="D239" s="7">
        <v>36275</v>
      </c>
      <c r="E239" s="7">
        <v>36289</v>
      </c>
      <c r="F239" s="7">
        <v>36281</v>
      </c>
      <c r="G239" s="6">
        <v>2</v>
      </c>
      <c r="H239" s="8">
        <v>64.45</v>
      </c>
      <c r="I239" s="6" t="s">
        <v>619</v>
      </c>
      <c r="J239" s="6" t="s">
        <v>621</v>
      </c>
      <c r="K239" s="6" t="s">
        <v>622</v>
      </c>
      <c r="L239" s="6" t="s">
        <v>623</v>
      </c>
      <c r="M239" s="6" t="s">
        <v>624</v>
      </c>
      <c r="N239" s="6" t="s">
        <v>507</v>
      </c>
      <c r="O239" s="8">
        <v>1760</v>
      </c>
    </row>
    <row r="240" spans="1:15" x14ac:dyDescent="0.35">
      <c r="A240" s="6">
        <v>10486</v>
      </c>
      <c r="B240" s="6" t="s">
        <v>519</v>
      </c>
      <c r="C240" s="6">
        <v>1</v>
      </c>
      <c r="D240" s="7">
        <v>36276</v>
      </c>
      <c r="E240" s="7">
        <v>36304</v>
      </c>
      <c r="F240" s="7">
        <v>36283</v>
      </c>
      <c r="G240" s="6">
        <v>2</v>
      </c>
      <c r="H240" s="8">
        <v>30.53</v>
      </c>
      <c r="I240" s="6" t="s">
        <v>520</v>
      </c>
      <c r="J240" s="6" t="s">
        <v>522</v>
      </c>
      <c r="K240" s="6" t="s">
        <v>523</v>
      </c>
      <c r="L240" s="6" t="s">
        <v>524</v>
      </c>
      <c r="M240" s="6" t="s">
        <v>525</v>
      </c>
      <c r="N240" s="6" t="s">
        <v>507</v>
      </c>
      <c r="O240" s="8">
        <v>1272</v>
      </c>
    </row>
    <row r="241" spans="1:15" x14ac:dyDescent="0.35">
      <c r="A241" s="6">
        <v>10487</v>
      </c>
      <c r="B241" s="6" t="s">
        <v>734</v>
      </c>
      <c r="C241" s="6">
        <v>2</v>
      </c>
      <c r="D241" s="7">
        <v>36276</v>
      </c>
      <c r="E241" s="7">
        <v>36304</v>
      </c>
      <c r="F241" s="7">
        <v>36278</v>
      </c>
      <c r="G241" s="6">
        <v>2</v>
      </c>
      <c r="H241" s="8">
        <v>71.069999999999993</v>
      </c>
      <c r="I241" s="6" t="s">
        <v>735</v>
      </c>
      <c r="J241" s="6" t="s">
        <v>737</v>
      </c>
      <c r="K241" s="6" t="s">
        <v>365</v>
      </c>
      <c r="L241" s="6" t="s">
        <v>366</v>
      </c>
      <c r="M241" s="6" t="s">
        <v>738</v>
      </c>
      <c r="N241" s="6" t="s">
        <v>368</v>
      </c>
      <c r="O241" s="8">
        <v>925.1</v>
      </c>
    </row>
    <row r="242" spans="1:15" x14ac:dyDescent="0.35">
      <c r="A242" s="6">
        <v>10488</v>
      </c>
      <c r="B242" s="6" t="s">
        <v>131</v>
      </c>
      <c r="C242" s="6">
        <v>8</v>
      </c>
      <c r="D242" s="7">
        <v>36277</v>
      </c>
      <c r="E242" s="7">
        <v>36305</v>
      </c>
      <c r="F242" s="7">
        <v>36283</v>
      </c>
      <c r="G242" s="6">
        <v>2</v>
      </c>
      <c r="H242" s="8">
        <v>4.93</v>
      </c>
      <c r="I242" s="6" t="s">
        <v>439</v>
      </c>
      <c r="J242" s="6" t="s">
        <v>441</v>
      </c>
      <c r="K242" s="6" t="s">
        <v>442</v>
      </c>
      <c r="M242" s="6" t="s">
        <v>443</v>
      </c>
      <c r="N242" s="6" t="s">
        <v>203</v>
      </c>
      <c r="O242" s="8">
        <v>1560</v>
      </c>
    </row>
    <row r="243" spans="1:15" x14ac:dyDescent="0.35">
      <c r="A243" s="6">
        <v>10489</v>
      </c>
      <c r="B243" s="6" t="s">
        <v>713</v>
      </c>
      <c r="C243" s="6">
        <v>6</v>
      </c>
      <c r="D243" s="7">
        <v>36278</v>
      </c>
      <c r="E243" s="7">
        <v>36306</v>
      </c>
      <c r="F243" s="7">
        <v>36290</v>
      </c>
      <c r="G243" s="6">
        <v>2</v>
      </c>
      <c r="H243" s="8">
        <v>5.29</v>
      </c>
      <c r="I243" s="6" t="s">
        <v>714</v>
      </c>
      <c r="J243" s="6" t="s">
        <v>716</v>
      </c>
      <c r="K243" s="6" t="s">
        <v>717</v>
      </c>
      <c r="M243" s="6" t="s">
        <v>718</v>
      </c>
      <c r="N243" s="6" t="s">
        <v>216</v>
      </c>
      <c r="O243" s="8">
        <v>502.2</v>
      </c>
    </row>
    <row r="244" spans="1:15" x14ac:dyDescent="0.35">
      <c r="A244" s="6">
        <v>10490</v>
      </c>
      <c r="B244" s="6" t="s">
        <v>519</v>
      </c>
      <c r="C244" s="6">
        <v>7</v>
      </c>
      <c r="D244" s="7">
        <v>36281</v>
      </c>
      <c r="E244" s="7">
        <v>36309</v>
      </c>
      <c r="F244" s="7">
        <v>36284</v>
      </c>
      <c r="G244" s="6">
        <v>2</v>
      </c>
      <c r="H244" s="8">
        <v>210.19</v>
      </c>
      <c r="I244" s="6" t="s">
        <v>520</v>
      </c>
      <c r="J244" s="6" t="s">
        <v>522</v>
      </c>
      <c r="K244" s="6" t="s">
        <v>523</v>
      </c>
      <c r="L244" s="6" t="s">
        <v>524</v>
      </c>
      <c r="M244" s="6" t="s">
        <v>525</v>
      </c>
      <c r="N244" s="6" t="s">
        <v>507</v>
      </c>
      <c r="O244" s="8">
        <v>3163.2</v>
      </c>
    </row>
    <row r="245" spans="1:15" x14ac:dyDescent="0.35">
      <c r="A245" s="6">
        <v>10491</v>
      </c>
      <c r="B245" s="6" t="s">
        <v>460</v>
      </c>
      <c r="C245" s="6">
        <v>8</v>
      </c>
      <c r="D245" s="7">
        <v>36281</v>
      </c>
      <c r="E245" s="7">
        <v>36309</v>
      </c>
      <c r="F245" s="7">
        <v>36289</v>
      </c>
      <c r="G245" s="6">
        <v>3</v>
      </c>
      <c r="H245" s="8">
        <v>16.96</v>
      </c>
      <c r="I245" s="6" t="s">
        <v>461</v>
      </c>
      <c r="J245" s="6" t="s">
        <v>463</v>
      </c>
      <c r="K245" s="6" t="s">
        <v>464</v>
      </c>
      <c r="M245" s="6" t="s">
        <v>465</v>
      </c>
      <c r="N245" s="6" t="s">
        <v>466</v>
      </c>
      <c r="O245" s="8">
        <v>305.3</v>
      </c>
    </row>
    <row r="246" spans="1:15" x14ac:dyDescent="0.35">
      <c r="A246" s="6">
        <v>10492</v>
      </c>
      <c r="B246" s="6" t="s">
        <v>319</v>
      </c>
      <c r="C246" s="6">
        <v>3</v>
      </c>
      <c r="D246" s="7">
        <v>36282</v>
      </c>
      <c r="E246" s="7">
        <v>36310</v>
      </c>
      <c r="F246" s="7">
        <v>36292</v>
      </c>
      <c r="G246" s="6">
        <v>1</v>
      </c>
      <c r="H246" s="8">
        <v>62.89</v>
      </c>
      <c r="I246" s="6" t="s">
        <v>320</v>
      </c>
      <c r="J246" s="6" t="s">
        <v>323</v>
      </c>
      <c r="K246" s="6" t="s">
        <v>324</v>
      </c>
      <c r="L246" s="6" t="s">
        <v>325</v>
      </c>
      <c r="M246" s="6" t="s">
        <v>326</v>
      </c>
      <c r="N246" s="6" t="s">
        <v>327</v>
      </c>
      <c r="O246" s="8">
        <v>896</v>
      </c>
    </row>
    <row r="247" spans="1:15" x14ac:dyDescent="0.35">
      <c r="A247" s="6">
        <v>10493</v>
      </c>
      <c r="B247" s="6" t="s">
        <v>568</v>
      </c>
      <c r="C247" s="6">
        <v>4</v>
      </c>
      <c r="D247" s="7">
        <v>36283</v>
      </c>
      <c r="E247" s="7">
        <v>36311</v>
      </c>
      <c r="F247" s="7">
        <v>36291</v>
      </c>
      <c r="G247" s="6">
        <v>3</v>
      </c>
      <c r="H247" s="8">
        <v>10.64</v>
      </c>
      <c r="I247" s="6" t="s">
        <v>569</v>
      </c>
      <c r="J247" s="6" t="s">
        <v>571</v>
      </c>
      <c r="K247" s="6" t="s">
        <v>572</v>
      </c>
      <c r="M247" s="6" t="s">
        <v>573</v>
      </c>
      <c r="N247" s="6" t="s">
        <v>201</v>
      </c>
      <c r="O247" s="8">
        <v>676</v>
      </c>
    </row>
    <row r="248" spans="1:15" x14ac:dyDescent="0.35">
      <c r="A248" s="6">
        <v>10494</v>
      </c>
      <c r="B248" s="6" t="s">
        <v>360</v>
      </c>
      <c r="C248" s="6">
        <v>4</v>
      </c>
      <c r="D248" s="7">
        <v>36283</v>
      </c>
      <c r="E248" s="7">
        <v>36311</v>
      </c>
      <c r="F248" s="7">
        <v>36290</v>
      </c>
      <c r="G248" s="6">
        <v>2</v>
      </c>
      <c r="H248" s="8">
        <v>65.989999999999995</v>
      </c>
      <c r="I248" s="6" t="s">
        <v>361</v>
      </c>
      <c r="J248" s="6" t="s">
        <v>364</v>
      </c>
      <c r="K248" s="6" t="s">
        <v>365</v>
      </c>
      <c r="L248" s="6" t="s">
        <v>366</v>
      </c>
      <c r="M248" s="6" t="s">
        <v>367</v>
      </c>
      <c r="N248" s="6" t="s">
        <v>368</v>
      </c>
      <c r="O248" s="8">
        <v>912</v>
      </c>
    </row>
    <row r="249" spans="1:15" x14ac:dyDescent="0.35">
      <c r="A249" s="6">
        <v>10495</v>
      </c>
      <c r="B249" s="6" t="s">
        <v>576</v>
      </c>
      <c r="C249" s="6">
        <v>3</v>
      </c>
      <c r="D249" s="7">
        <v>36284</v>
      </c>
      <c r="E249" s="7">
        <v>36312</v>
      </c>
      <c r="F249" s="7">
        <v>36292</v>
      </c>
      <c r="G249" s="6">
        <v>3</v>
      </c>
      <c r="H249" s="8">
        <v>4.6500000000000004</v>
      </c>
      <c r="I249" s="6" t="s">
        <v>577</v>
      </c>
      <c r="J249" s="6" t="s">
        <v>989</v>
      </c>
      <c r="K249" s="6" t="s">
        <v>580</v>
      </c>
      <c r="L249" s="6" t="s">
        <v>325</v>
      </c>
      <c r="M249" s="6" t="s">
        <v>581</v>
      </c>
      <c r="N249" s="6" t="s">
        <v>327</v>
      </c>
      <c r="O249" s="8">
        <v>278</v>
      </c>
    </row>
    <row r="250" spans="1:15" x14ac:dyDescent="0.35">
      <c r="A250" s="6">
        <v>10496</v>
      </c>
      <c r="B250" s="6" t="s">
        <v>876</v>
      </c>
      <c r="C250" s="6">
        <v>7</v>
      </c>
      <c r="D250" s="7">
        <v>36285</v>
      </c>
      <c r="E250" s="7">
        <v>36313</v>
      </c>
      <c r="F250" s="7">
        <v>36288</v>
      </c>
      <c r="G250" s="6">
        <v>2</v>
      </c>
      <c r="H250" s="8">
        <v>46.77</v>
      </c>
      <c r="I250" s="6" t="s">
        <v>877</v>
      </c>
      <c r="J250" s="6" t="s">
        <v>879</v>
      </c>
      <c r="K250" s="6" t="s">
        <v>365</v>
      </c>
      <c r="L250" s="6" t="s">
        <v>366</v>
      </c>
      <c r="M250" s="6" t="s">
        <v>880</v>
      </c>
      <c r="N250" s="6" t="s">
        <v>368</v>
      </c>
      <c r="O250" s="8">
        <v>200</v>
      </c>
    </row>
    <row r="251" spans="1:15" x14ac:dyDescent="0.35">
      <c r="A251" s="6">
        <v>10497</v>
      </c>
      <c r="B251" s="6" t="s">
        <v>593</v>
      </c>
      <c r="C251" s="6">
        <v>7</v>
      </c>
      <c r="D251" s="7">
        <v>36285</v>
      </c>
      <c r="E251" s="7">
        <v>36313</v>
      </c>
      <c r="F251" s="7">
        <v>36288</v>
      </c>
      <c r="G251" s="6">
        <v>1</v>
      </c>
      <c r="H251" s="8">
        <v>36.21</v>
      </c>
      <c r="I251" s="6" t="s">
        <v>594</v>
      </c>
      <c r="J251" s="6" t="s">
        <v>596</v>
      </c>
      <c r="K251" s="6" t="s">
        <v>597</v>
      </c>
      <c r="M251" s="6" t="s">
        <v>598</v>
      </c>
      <c r="N251" s="6" t="s">
        <v>203</v>
      </c>
      <c r="O251" s="8">
        <v>1380.6</v>
      </c>
    </row>
    <row r="252" spans="1:15" x14ac:dyDescent="0.35">
      <c r="A252" s="6">
        <v>10498</v>
      </c>
      <c r="B252" s="6" t="s">
        <v>519</v>
      </c>
      <c r="C252" s="6">
        <v>8</v>
      </c>
      <c r="D252" s="7">
        <v>36288</v>
      </c>
      <c r="E252" s="7">
        <v>36316</v>
      </c>
      <c r="F252" s="7">
        <v>36292</v>
      </c>
      <c r="G252" s="6">
        <v>2</v>
      </c>
      <c r="H252" s="8">
        <v>29.75</v>
      </c>
      <c r="I252" s="6" t="s">
        <v>520</v>
      </c>
      <c r="J252" s="6" t="s">
        <v>522</v>
      </c>
      <c r="K252" s="6" t="s">
        <v>523</v>
      </c>
      <c r="L252" s="6" t="s">
        <v>524</v>
      </c>
      <c r="M252" s="6" t="s">
        <v>525</v>
      </c>
      <c r="N252" s="6" t="s">
        <v>507</v>
      </c>
      <c r="O252" s="8">
        <v>575</v>
      </c>
    </row>
    <row r="253" spans="1:15" x14ac:dyDescent="0.35">
      <c r="A253" s="6">
        <v>10499</v>
      </c>
      <c r="B253" s="6" t="s">
        <v>609</v>
      </c>
      <c r="C253" s="6">
        <v>4</v>
      </c>
      <c r="D253" s="7">
        <v>36289</v>
      </c>
      <c r="E253" s="7">
        <v>36317</v>
      </c>
      <c r="F253" s="7">
        <v>36297</v>
      </c>
      <c r="G253" s="6">
        <v>2</v>
      </c>
      <c r="H253" s="8">
        <v>102.02</v>
      </c>
      <c r="I253" s="6" t="s">
        <v>610</v>
      </c>
      <c r="J253" s="6" t="s">
        <v>612</v>
      </c>
      <c r="K253" s="6" t="s">
        <v>613</v>
      </c>
      <c r="L253" s="6" t="s">
        <v>614</v>
      </c>
      <c r="M253" s="6" t="s">
        <v>615</v>
      </c>
      <c r="N253" s="6" t="s">
        <v>507</v>
      </c>
      <c r="O253" s="8">
        <v>1412</v>
      </c>
    </row>
    <row r="254" spans="1:15" x14ac:dyDescent="0.35">
      <c r="A254" s="6">
        <v>10500</v>
      </c>
      <c r="B254" s="6" t="s">
        <v>568</v>
      </c>
      <c r="C254" s="6">
        <v>6</v>
      </c>
      <c r="D254" s="7">
        <v>36290</v>
      </c>
      <c r="E254" s="7">
        <v>36318</v>
      </c>
      <c r="F254" s="7">
        <v>36298</v>
      </c>
      <c r="G254" s="6">
        <v>1</v>
      </c>
      <c r="H254" s="8">
        <v>42.68</v>
      </c>
      <c r="I254" s="6" t="s">
        <v>569</v>
      </c>
      <c r="J254" s="6" t="s">
        <v>571</v>
      </c>
      <c r="K254" s="6" t="s">
        <v>572</v>
      </c>
      <c r="M254" s="6" t="s">
        <v>573</v>
      </c>
      <c r="N254" s="6" t="s">
        <v>201</v>
      </c>
      <c r="O254" s="8">
        <v>550.79999999999995</v>
      </c>
    </row>
    <row r="255" spans="1:15" x14ac:dyDescent="0.35">
      <c r="A255" s="6">
        <v>10501</v>
      </c>
      <c r="B255" s="6" t="s">
        <v>286</v>
      </c>
      <c r="C255" s="6">
        <v>9</v>
      </c>
      <c r="D255" s="7">
        <v>36290</v>
      </c>
      <c r="E255" s="7">
        <v>36318</v>
      </c>
      <c r="F255" s="7">
        <v>36297</v>
      </c>
      <c r="G255" s="6">
        <v>3</v>
      </c>
      <c r="H255" s="8">
        <v>8.85</v>
      </c>
      <c r="I255" s="6" t="s">
        <v>287</v>
      </c>
      <c r="J255" s="6" t="s">
        <v>289</v>
      </c>
      <c r="K255" s="6" t="s">
        <v>290</v>
      </c>
      <c r="M255" s="6" t="s">
        <v>291</v>
      </c>
      <c r="N255" s="6" t="s">
        <v>203</v>
      </c>
      <c r="O255" s="8">
        <v>149</v>
      </c>
    </row>
    <row r="256" spans="1:15" x14ac:dyDescent="0.35">
      <c r="A256" s="6">
        <v>10502</v>
      </c>
      <c r="B256" s="6" t="s">
        <v>706</v>
      </c>
      <c r="C256" s="6">
        <v>2</v>
      </c>
      <c r="D256" s="7">
        <v>36291</v>
      </c>
      <c r="E256" s="7">
        <v>36319</v>
      </c>
      <c r="F256" s="7">
        <v>36310</v>
      </c>
      <c r="G256" s="6">
        <v>1</v>
      </c>
      <c r="H256" s="8">
        <v>69.319999999999993</v>
      </c>
      <c r="I256" s="6" t="s">
        <v>707</v>
      </c>
      <c r="J256" s="6" t="s">
        <v>709</v>
      </c>
      <c r="K256" s="6" t="s">
        <v>256</v>
      </c>
      <c r="M256" s="6" t="s">
        <v>710</v>
      </c>
      <c r="N256" s="6" t="s">
        <v>258</v>
      </c>
      <c r="O256" s="8">
        <v>816.3</v>
      </c>
    </row>
    <row r="257" spans="1:15" x14ac:dyDescent="0.35">
      <c r="A257" s="6">
        <v>10503</v>
      </c>
      <c r="B257" s="6" t="s">
        <v>536</v>
      </c>
      <c r="C257" s="6">
        <v>6</v>
      </c>
      <c r="D257" s="7">
        <v>36292</v>
      </c>
      <c r="E257" s="7">
        <v>36320</v>
      </c>
      <c r="F257" s="7">
        <v>36297</v>
      </c>
      <c r="G257" s="6">
        <v>2</v>
      </c>
      <c r="H257" s="8">
        <v>16.739999999999998</v>
      </c>
      <c r="I257" s="6" t="s">
        <v>537</v>
      </c>
      <c r="J257" s="6" t="s">
        <v>539</v>
      </c>
      <c r="K257" s="6" t="s">
        <v>540</v>
      </c>
      <c r="L257" s="6" t="s">
        <v>541</v>
      </c>
      <c r="N257" s="6" t="s">
        <v>542</v>
      </c>
      <c r="O257" s="8">
        <v>2048.5</v>
      </c>
    </row>
    <row r="258" spans="1:15" x14ac:dyDescent="0.35">
      <c r="A258" s="6">
        <v>10504</v>
      </c>
      <c r="B258" s="6" t="s">
        <v>938</v>
      </c>
      <c r="C258" s="6">
        <v>4</v>
      </c>
      <c r="D258" s="7">
        <v>36292</v>
      </c>
      <c r="E258" s="7">
        <v>36320</v>
      </c>
      <c r="F258" s="7">
        <v>36299</v>
      </c>
      <c r="G258" s="6">
        <v>3</v>
      </c>
      <c r="H258" s="8">
        <v>59.13</v>
      </c>
      <c r="I258" s="6" t="s">
        <v>939</v>
      </c>
      <c r="J258" s="6" t="s">
        <v>980</v>
      </c>
      <c r="K258" s="6" t="s">
        <v>942</v>
      </c>
      <c r="L258" s="6" t="s">
        <v>589</v>
      </c>
      <c r="M258" s="6" t="s">
        <v>981</v>
      </c>
      <c r="N258" s="6" t="s">
        <v>498</v>
      </c>
      <c r="O258" s="8">
        <v>1388.5</v>
      </c>
    </row>
    <row r="259" spans="1:15" x14ac:dyDescent="0.35">
      <c r="A259" s="6">
        <v>10505</v>
      </c>
      <c r="B259" s="6" t="s">
        <v>652</v>
      </c>
      <c r="C259" s="6">
        <v>3</v>
      </c>
      <c r="D259" s="7">
        <v>36295</v>
      </c>
      <c r="E259" s="7">
        <v>36323</v>
      </c>
      <c r="F259" s="7">
        <v>36302</v>
      </c>
      <c r="G259" s="6">
        <v>3</v>
      </c>
      <c r="H259" s="8">
        <v>7.13</v>
      </c>
      <c r="I259" s="6" t="s">
        <v>653</v>
      </c>
      <c r="J259" s="6" t="s">
        <v>655</v>
      </c>
      <c r="K259" s="6" t="s">
        <v>656</v>
      </c>
      <c r="L259" s="6" t="s">
        <v>657</v>
      </c>
      <c r="M259" s="6" t="s">
        <v>658</v>
      </c>
      <c r="N259" s="6" t="s">
        <v>327</v>
      </c>
      <c r="O259" s="8">
        <v>147.9</v>
      </c>
    </row>
    <row r="260" spans="1:15" x14ac:dyDescent="0.35">
      <c r="A260" s="6">
        <v>10506</v>
      </c>
      <c r="B260" s="6" t="s">
        <v>553</v>
      </c>
      <c r="C260" s="6">
        <v>9</v>
      </c>
      <c r="D260" s="7">
        <v>36296</v>
      </c>
      <c r="E260" s="7">
        <v>36324</v>
      </c>
      <c r="F260" s="7">
        <v>36313</v>
      </c>
      <c r="G260" s="6">
        <v>2</v>
      </c>
      <c r="H260" s="8">
        <v>21.19</v>
      </c>
      <c r="I260" s="6" t="s">
        <v>554</v>
      </c>
      <c r="J260" s="6" t="s">
        <v>556</v>
      </c>
      <c r="K260" s="6" t="s">
        <v>557</v>
      </c>
      <c r="M260" s="6" t="s">
        <v>558</v>
      </c>
      <c r="N260" s="6" t="s">
        <v>203</v>
      </c>
      <c r="O260" s="8">
        <v>462</v>
      </c>
    </row>
    <row r="261" spans="1:15" x14ac:dyDescent="0.35">
      <c r="A261" s="6">
        <v>10507</v>
      </c>
      <c r="B261" s="6" t="s">
        <v>261</v>
      </c>
      <c r="C261" s="6">
        <v>7</v>
      </c>
      <c r="D261" s="7">
        <v>36296</v>
      </c>
      <c r="E261" s="7">
        <v>36324</v>
      </c>
      <c r="F261" s="7">
        <v>36303</v>
      </c>
      <c r="G261" s="6">
        <v>1</v>
      </c>
      <c r="H261" s="8">
        <v>47.45</v>
      </c>
      <c r="I261" s="6" t="s">
        <v>262</v>
      </c>
      <c r="J261" s="6" t="s">
        <v>264</v>
      </c>
      <c r="K261" s="6" t="s">
        <v>256</v>
      </c>
      <c r="M261" s="6" t="s">
        <v>265</v>
      </c>
      <c r="N261" s="6" t="s">
        <v>258</v>
      </c>
      <c r="O261" s="8">
        <v>881.25</v>
      </c>
    </row>
    <row r="262" spans="1:15" x14ac:dyDescent="0.35">
      <c r="A262" s="6">
        <v>10508</v>
      </c>
      <c r="B262" s="6" t="s">
        <v>690</v>
      </c>
      <c r="C262" s="6">
        <v>1</v>
      </c>
      <c r="D262" s="7">
        <v>36297</v>
      </c>
      <c r="E262" s="7">
        <v>36325</v>
      </c>
      <c r="F262" s="7">
        <v>36324</v>
      </c>
      <c r="G262" s="6">
        <v>2</v>
      </c>
      <c r="H262" s="8">
        <v>4.99</v>
      </c>
      <c r="I262" s="6" t="s">
        <v>691</v>
      </c>
      <c r="J262" s="6" t="s">
        <v>693</v>
      </c>
      <c r="K262" s="6" t="s">
        <v>694</v>
      </c>
      <c r="M262" s="6" t="s">
        <v>695</v>
      </c>
      <c r="N262" s="6" t="s">
        <v>203</v>
      </c>
      <c r="O262" s="8">
        <v>240</v>
      </c>
    </row>
    <row r="263" spans="1:15" x14ac:dyDescent="0.35">
      <c r="A263" s="6">
        <v>10509</v>
      </c>
      <c r="B263" s="6" t="s">
        <v>286</v>
      </c>
      <c r="C263" s="6">
        <v>4</v>
      </c>
      <c r="D263" s="7">
        <v>36298</v>
      </c>
      <c r="E263" s="7">
        <v>36326</v>
      </c>
      <c r="F263" s="7">
        <v>36310</v>
      </c>
      <c r="G263" s="6">
        <v>1</v>
      </c>
      <c r="H263" s="8">
        <v>0.15</v>
      </c>
      <c r="I263" s="6" t="s">
        <v>287</v>
      </c>
      <c r="J263" s="6" t="s">
        <v>289</v>
      </c>
      <c r="K263" s="6" t="s">
        <v>290</v>
      </c>
      <c r="M263" s="6" t="s">
        <v>291</v>
      </c>
      <c r="N263" s="6" t="s">
        <v>203</v>
      </c>
      <c r="O263" s="8">
        <v>136.80000000000001</v>
      </c>
    </row>
    <row r="264" spans="1:15" x14ac:dyDescent="0.35">
      <c r="A264" s="6">
        <v>10510</v>
      </c>
      <c r="B264" s="6" t="s">
        <v>800</v>
      </c>
      <c r="C264" s="6">
        <v>6</v>
      </c>
      <c r="D264" s="7">
        <v>36299</v>
      </c>
      <c r="E264" s="7">
        <v>36327</v>
      </c>
      <c r="F264" s="7">
        <v>36309</v>
      </c>
      <c r="G264" s="6">
        <v>3</v>
      </c>
      <c r="H264" s="8">
        <v>367.63</v>
      </c>
      <c r="I264" s="6" t="s">
        <v>801</v>
      </c>
      <c r="J264" s="6" t="s">
        <v>803</v>
      </c>
      <c r="K264" s="6" t="s">
        <v>804</v>
      </c>
      <c r="L264" s="6" t="s">
        <v>805</v>
      </c>
      <c r="M264" s="6" t="s">
        <v>806</v>
      </c>
      <c r="N264" s="6" t="s">
        <v>498</v>
      </c>
      <c r="O264" s="8">
        <v>4735.4399999999996</v>
      </c>
    </row>
    <row r="265" spans="1:15" x14ac:dyDescent="0.35">
      <c r="A265" s="6">
        <v>10511</v>
      </c>
      <c r="B265" s="6" t="s">
        <v>311</v>
      </c>
      <c r="C265" s="6">
        <v>4</v>
      </c>
      <c r="D265" s="7">
        <v>36299</v>
      </c>
      <c r="E265" s="7">
        <v>36327</v>
      </c>
      <c r="F265" s="7">
        <v>36302</v>
      </c>
      <c r="G265" s="6">
        <v>3</v>
      </c>
      <c r="H265" s="8">
        <v>350.64</v>
      </c>
      <c r="I265" s="6" t="s">
        <v>312</v>
      </c>
      <c r="J265" s="6" t="s">
        <v>314</v>
      </c>
      <c r="K265" s="6" t="s">
        <v>315</v>
      </c>
      <c r="M265" s="6" t="s">
        <v>316</v>
      </c>
      <c r="N265" s="6" t="s">
        <v>201</v>
      </c>
      <c r="O265" s="8">
        <v>3000</v>
      </c>
    </row>
    <row r="266" spans="1:15" x14ac:dyDescent="0.35">
      <c r="A266" s="6">
        <v>10512</v>
      </c>
      <c r="B266" s="6" t="s">
        <v>409</v>
      </c>
      <c r="C266" s="6">
        <v>7</v>
      </c>
      <c r="D266" s="7">
        <v>36302</v>
      </c>
      <c r="E266" s="7">
        <v>36330</v>
      </c>
      <c r="F266" s="7">
        <v>36305</v>
      </c>
      <c r="G266" s="6">
        <v>2</v>
      </c>
      <c r="H266" s="8">
        <v>3.53</v>
      </c>
      <c r="I266" s="6" t="s">
        <v>410</v>
      </c>
      <c r="J266" s="6" t="s">
        <v>413</v>
      </c>
      <c r="K266" s="6" t="s">
        <v>365</v>
      </c>
      <c r="L266" s="6" t="s">
        <v>366</v>
      </c>
      <c r="M266" s="6" t="s">
        <v>414</v>
      </c>
      <c r="N266" s="6" t="s">
        <v>368</v>
      </c>
      <c r="O266" s="8">
        <v>618</v>
      </c>
    </row>
    <row r="267" spans="1:15" x14ac:dyDescent="0.35">
      <c r="A267" s="6">
        <v>10513</v>
      </c>
      <c r="B267" s="6" t="s">
        <v>915</v>
      </c>
      <c r="C267" s="6">
        <v>7</v>
      </c>
      <c r="D267" s="7">
        <v>36303</v>
      </c>
      <c r="E267" s="7">
        <v>36345</v>
      </c>
      <c r="F267" s="7">
        <v>36309</v>
      </c>
      <c r="G267" s="6">
        <v>1</v>
      </c>
      <c r="H267" s="8">
        <v>105.65</v>
      </c>
      <c r="I267" s="6" t="s">
        <v>916</v>
      </c>
      <c r="J267" s="6" t="s">
        <v>918</v>
      </c>
      <c r="K267" s="6" t="s">
        <v>919</v>
      </c>
      <c r="M267" s="6" t="s">
        <v>920</v>
      </c>
      <c r="N267" s="6" t="s">
        <v>203</v>
      </c>
      <c r="O267" s="8">
        <v>2427.5</v>
      </c>
    </row>
    <row r="268" spans="1:15" x14ac:dyDescent="0.35">
      <c r="A268" s="6">
        <v>10514</v>
      </c>
      <c r="B268" s="6" t="s">
        <v>400</v>
      </c>
      <c r="C268" s="6">
        <v>3</v>
      </c>
      <c r="D268" s="7">
        <v>36303</v>
      </c>
      <c r="E268" s="7">
        <v>36331</v>
      </c>
      <c r="F268" s="7">
        <v>36327</v>
      </c>
      <c r="G268" s="6">
        <v>2</v>
      </c>
      <c r="H268" s="8">
        <v>789.95</v>
      </c>
      <c r="I268" s="6" t="s">
        <v>401</v>
      </c>
      <c r="J268" s="6" t="s">
        <v>404</v>
      </c>
      <c r="K268" s="6" t="s">
        <v>405</v>
      </c>
      <c r="M268" s="6" t="s">
        <v>406</v>
      </c>
      <c r="N268" s="6" t="s">
        <v>216</v>
      </c>
      <c r="O268" s="8">
        <v>8623.4500000000007</v>
      </c>
    </row>
    <row r="269" spans="1:15" x14ac:dyDescent="0.35">
      <c r="A269" s="6">
        <v>10515</v>
      </c>
      <c r="B269" s="6" t="s">
        <v>740</v>
      </c>
      <c r="C269" s="6">
        <v>2</v>
      </c>
      <c r="D269" s="7">
        <v>36304</v>
      </c>
      <c r="E269" s="7">
        <v>36318</v>
      </c>
      <c r="F269" s="7">
        <v>36334</v>
      </c>
      <c r="G269" s="6">
        <v>1</v>
      </c>
      <c r="H269" s="8">
        <v>204.47</v>
      </c>
      <c r="I269" s="6" t="s">
        <v>741</v>
      </c>
      <c r="J269" s="6" t="s">
        <v>743</v>
      </c>
      <c r="K269" s="6" t="s">
        <v>744</v>
      </c>
      <c r="M269" s="6" t="s">
        <v>745</v>
      </c>
      <c r="N269" s="6" t="s">
        <v>203</v>
      </c>
      <c r="O269" s="8">
        <v>10588.5</v>
      </c>
    </row>
    <row r="270" spans="1:15" x14ac:dyDescent="0.35">
      <c r="A270" s="6">
        <v>10516</v>
      </c>
      <c r="B270" s="6" t="s">
        <v>536</v>
      </c>
      <c r="C270" s="6">
        <v>2</v>
      </c>
      <c r="D270" s="7">
        <v>36305</v>
      </c>
      <c r="E270" s="7">
        <v>36333</v>
      </c>
      <c r="F270" s="7">
        <v>36312</v>
      </c>
      <c r="G270" s="6">
        <v>3</v>
      </c>
      <c r="H270" s="8">
        <v>62.78</v>
      </c>
      <c r="I270" s="6" t="s">
        <v>537</v>
      </c>
      <c r="J270" s="6" t="s">
        <v>539</v>
      </c>
      <c r="K270" s="6" t="s">
        <v>540</v>
      </c>
      <c r="L270" s="6" t="s">
        <v>541</v>
      </c>
      <c r="N270" s="6" t="s">
        <v>542</v>
      </c>
      <c r="O270" s="8">
        <v>2614.5</v>
      </c>
    </row>
    <row r="271" spans="1:15" x14ac:dyDescent="0.35">
      <c r="A271" s="6">
        <v>10517</v>
      </c>
      <c r="B271" s="6" t="s">
        <v>668</v>
      </c>
      <c r="C271" s="6">
        <v>3</v>
      </c>
      <c r="D271" s="7">
        <v>36305</v>
      </c>
      <c r="E271" s="7">
        <v>36333</v>
      </c>
      <c r="F271" s="7">
        <v>36310</v>
      </c>
      <c r="G271" s="6">
        <v>3</v>
      </c>
      <c r="H271" s="8">
        <v>32.07</v>
      </c>
      <c r="I271" s="6" t="s">
        <v>669</v>
      </c>
      <c r="J271" s="6" t="s">
        <v>671</v>
      </c>
      <c r="K271" s="6" t="s">
        <v>271</v>
      </c>
      <c r="M271" s="6" t="s">
        <v>672</v>
      </c>
      <c r="N271" s="6" t="s">
        <v>273</v>
      </c>
      <c r="O271" s="8">
        <v>352</v>
      </c>
    </row>
    <row r="272" spans="1:15" x14ac:dyDescent="0.35">
      <c r="A272" s="6">
        <v>10518</v>
      </c>
      <c r="B272" s="6" t="s">
        <v>871</v>
      </c>
      <c r="C272" s="6">
        <v>4</v>
      </c>
      <c r="D272" s="7">
        <v>36306</v>
      </c>
      <c r="E272" s="7">
        <v>36320</v>
      </c>
      <c r="F272" s="7">
        <v>36316</v>
      </c>
      <c r="G272" s="6">
        <v>2</v>
      </c>
      <c r="H272" s="8">
        <v>218.15</v>
      </c>
      <c r="I272" s="6" t="s">
        <v>872</v>
      </c>
      <c r="J272" s="6" t="s">
        <v>874</v>
      </c>
      <c r="K272" s="6" t="s">
        <v>256</v>
      </c>
      <c r="M272" s="6" t="s">
        <v>710</v>
      </c>
      <c r="N272" s="6" t="s">
        <v>258</v>
      </c>
      <c r="O272" s="8">
        <v>4150.05</v>
      </c>
    </row>
    <row r="273" spans="1:15" x14ac:dyDescent="0.35">
      <c r="A273" s="6">
        <v>10519</v>
      </c>
      <c r="B273" s="6" t="s">
        <v>353</v>
      </c>
      <c r="C273" s="6">
        <v>6</v>
      </c>
      <c r="D273" s="7">
        <v>36309</v>
      </c>
      <c r="E273" s="7">
        <v>36337</v>
      </c>
      <c r="F273" s="7">
        <v>36312</v>
      </c>
      <c r="G273" s="6">
        <v>3</v>
      </c>
      <c r="H273" s="8">
        <v>91.76</v>
      </c>
      <c r="I273" s="6" t="s">
        <v>354</v>
      </c>
      <c r="J273" s="6" t="s">
        <v>977</v>
      </c>
      <c r="K273" s="6" t="s">
        <v>357</v>
      </c>
      <c r="M273" s="6" t="s">
        <v>358</v>
      </c>
      <c r="N273" s="6" t="s">
        <v>219</v>
      </c>
      <c r="O273" s="8">
        <v>2356</v>
      </c>
    </row>
    <row r="274" spans="1:15" x14ac:dyDescent="0.35">
      <c r="A274" s="6">
        <v>10520</v>
      </c>
      <c r="B274" s="6" t="s">
        <v>791</v>
      </c>
      <c r="C274" s="6">
        <v>7</v>
      </c>
      <c r="D274" s="7">
        <v>36310</v>
      </c>
      <c r="E274" s="7">
        <v>36338</v>
      </c>
      <c r="F274" s="7">
        <v>36312</v>
      </c>
      <c r="G274" s="6">
        <v>1</v>
      </c>
      <c r="H274" s="8">
        <v>13.37</v>
      </c>
      <c r="I274" s="6" t="s">
        <v>792</v>
      </c>
      <c r="J274" s="6" t="s">
        <v>794</v>
      </c>
      <c r="K274" s="6" t="s">
        <v>795</v>
      </c>
      <c r="M274" s="6" t="s">
        <v>796</v>
      </c>
      <c r="N274" s="6" t="s">
        <v>797</v>
      </c>
      <c r="O274" s="8">
        <v>200</v>
      </c>
    </row>
    <row r="275" spans="1:15" x14ac:dyDescent="0.35">
      <c r="A275" s="6">
        <v>10521</v>
      </c>
      <c r="B275" s="6" t="s">
        <v>336</v>
      </c>
      <c r="C275" s="6">
        <v>8</v>
      </c>
      <c r="D275" s="7">
        <v>36310</v>
      </c>
      <c r="E275" s="7">
        <v>36338</v>
      </c>
      <c r="F275" s="7">
        <v>36313</v>
      </c>
      <c r="G275" s="6">
        <v>2</v>
      </c>
      <c r="H275" s="8">
        <v>17.22</v>
      </c>
      <c r="I275" s="6" t="s">
        <v>337</v>
      </c>
      <c r="J275" s="6" t="s">
        <v>340</v>
      </c>
      <c r="K275" s="6" t="s">
        <v>341</v>
      </c>
      <c r="M275" s="6" t="s">
        <v>342</v>
      </c>
      <c r="N275" s="6" t="s">
        <v>343</v>
      </c>
      <c r="O275" s="8">
        <v>225.5</v>
      </c>
    </row>
    <row r="276" spans="1:15" x14ac:dyDescent="0.35">
      <c r="A276" s="6">
        <v>10522</v>
      </c>
      <c r="B276" s="6" t="s">
        <v>593</v>
      </c>
      <c r="C276" s="6">
        <v>4</v>
      </c>
      <c r="D276" s="7">
        <v>36311</v>
      </c>
      <c r="E276" s="7">
        <v>36339</v>
      </c>
      <c r="F276" s="7">
        <v>36317</v>
      </c>
      <c r="G276" s="6">
        <v>1</v>
      </c>
      <c r="H276" s="8">
        <v>45.33</v>
      </c>
      <c r="I276" s="6" t="s">
        <v>594</v>
      </c>
      <c r="J276" s="6" t="s">
        <v>596</v>
      </c>
      <c r="K276" s="6" t="s">
        <v>597</v>
      </c>
      <c r="M276" s="6" t="s">
        <v>598</v>
      </c>
      <c r="N276" s="6" t="s">
        <v>203</v>
      </c>
      <c r="O276" s="8">
        <v>2657.8</v>
      </c>
    </row>
    <row r="277" spans="1:15" x14ac:dyDescent="0.35">
      <c r="A277" s="6">
        <v>10523</v>
      </c>
      <c r="B277" s="6" t="s">
        <v>808</v>
      </c>
      <c r="C277" s="6">
        <v>7</v>
      </c>
      <c r="D277" s="7">
        <v>36312</v>
      </c>
      <c r="E277" s="7">
        <v>36340</v>
      </c>
      <c r="F277" s="7">
        <v>36341</v>
      </c>
      <c r="G277" s="6">
        <v>2</v>
      </c>
      <c r="H277" s="8">
        <v>77.63</v>
      </c>
      <c r="I277" s="6" t="s">
        <v>809</v>
      </c>
      <c r="J277" s="6" t="s">
        <v>811</v>
      </c>
      <c r="K277" s="6" t="s">
        <v>271</v>
      </c>
      <c r="M277" s="6" t="s">
        <v>812</v>
      </c>
      <c r="N277" s="6" t="s">
        <v>273</v>
      </c>
      <c r="O277" s="8">
        <v>2715.9</v>
      </c>
    </row>
    <row r="278" spans="1:15" x14ac:dyDescent="0.35">
      <c r="A278" s="6">
        <v>10524</v>
      </c>
      <c r="B278" s="6" t="s">
        <v>276</v>
      </c>
      <c r="C278" s="6">
        <v>1</v>
      </c>
      <c r="D278" s="7">
        <v>36312</v>
      </c>
      <c r="E278" s="7">
        <v>36340</v>
      </c>
      <c r="F278" s="7">
        <v>36318</v>
      </c>
      <c r="G278" s="6">
        <v>2</v>
      </c>
      <c r="H278" s="8">
        <v>244.79</v>
      </c>
      <c r="I278" s="6" t="s">
        <v>277</v>
      </c>
      <c r="J278" s="6" t="s">
        <v>280</v>
      </c>
      <c r="K278" s="6" t="s">
        <v>281</v>
      </c>
      <c r="M278" s="6" t="s">
        <v>282</v>
      </c>
      <c r="N278" s="6" t="s">
        <v>283</v>
      </c>
      <c r="O278" s="8">
        <v>3192.65</v>
      </c>
    </row>
    <row r="279" spans="1:15" x14ac:dyDescent="0.35">
      <c r="A279" s="6">
        <v>10525</v>
      </c>
      <c r="B279" s="6" t="s">
        <v>311</v>
      </c>
      <c r="C279" s="6">
        <v>1</v>
      </c>
      <c r="D279" s="7">
        <v>36313</v>
      </c>
      <c r="E279" s="7">
        <v>36341</v>
      </c>
      <c r="F279" s="7">
        <v>36334</v>
      </c>
      <c r="G279" s="6">
        <v>2</v>
      </c>
      <c r="H279" s="8">
        <v>11.06</v>
      </c>
      <c r="I279" s="6" t="s">
        <v>312</v>
      </c>
      <c r="J279" s="6" t="s">
        <v>314</v>
      </c>
      <c r="K279" s="6" t="s">
        <v>315</v>
      </c>
      <c r="M279" s="6" t="s">
        <v>316</v>
      </c>
      <c r="N279" s="6" t="s">
        <v>201</v>
      </c>
      <c r="O279" s="8">
        <v>846</v>
      </c>
    </row>
    <row r="280" spans="1:15" x14ac:dyDescent="0.35">
      <c r="A280" s="6">
        <v>10526</v>
      </c>
      <c r="B280" s="6" t="s">
        <v>923</v>
      </c>
      <c r="C280" s="6">
        <v>4</v>
      </c>
      <c r="D280" s="7">
        <v>36316</v>
      </c>
      <c r="E280" s="7">
        <v>36344</v>
      </c>
      <c r="F280" s="7">
        <v>36326</v>
      </c>
      <c r="G280" s="6">
        <v>2</v>
      </c>
      <c r="H280" s="8">
        <v>58.59</v>
      </c>
      <c r="I280" s="6" t="s">
        <v>924</v>
      </c>
      <c r="J280" s="6" t="s">
        <v>926</v>
      </c>
      <c r="K280" s="6" t="s">
        <v>927</v>
      </c>
      <c r="M280" s="6" t="s">
        <v>928</v>
      </c>
      <c r="N280" s="6" t="s">
        <v>929</v>
      </c>
      <c r="O280" s="8">
        <v>1344</v>
      </c>
    </row>
    <row r="281" spans="1:15" x14ac:dyDescent="0.35">
      <c r="A281" s="6">
        <v>10527</v>
      </c>
      <c r="B281" s="6" t="s">
        <v>740</v>
      </c>
      <c r="C281" s="6">
        <v>7</v>
      </c>
      <c r="D281" s="7">
        <v>36316</v>
      </c>
      <c r="E281" s="7">
        <v>36344</v>
      </c>
      <c r="F281" s="7">
        <v>36318</v>
      </c>
      <c r="G281" s="6">
        <v>1</v>
      </c>
      <c r="H281" s="8">
        <v>41.9</v>
      </c>
      <c r="I281" s="6" t="s">
        <v>741</v>
      </c>
      <c r="J281" s="6" t="s">
        <v>743</v>
      </c>
      <c r="K281" s="6" t="s">
        <v>744</v>
      </c>
      <c r="M281" s="6" t="s">
        <v>745</v>
      </c>
      <c r="N281" s="6" t="s">
        <v>203</v>
      </c>
      <c r="O281" s="8">
        <v>1670</v>
      </c>
    </row>
    <row r="282" spans="1:15" x14ac:dyDescent="0.35">
      <c r="A282" s="6">
        <v>10528</v>
      </c>
      <c r="B282" s="6" t="s">
        <v>491</v>
      </c>
      <c r="C282" s="6">
        <v>6</v>
      </c>
      <c r="D282" s="7">
        <v>36317</v>
      </c>
      <c r="E282" s="7">
        <v>36331</v>
      </c>
      <c r="F282" s="7">
        <v>36320</v>
      </c>
      <c r="G282" s="6">
        <v>2</v>
      </c>
      <c r="H282" s="8">
        <v>3.35</v>
      </c>
      <c r="I282" s="6" t="s">
        <v>492</v>
      </c>
      <c r="J282" s="6" t="s">
        <v>494</v>
      </c>
      <c r="K282" s="6" t="s">
        <v>495</v>
      </c>
      <c r="L282" s="6" t="s">
        <v>496</v>
      </c>
      <c r="M282" s="6" t="s">
        <v>497</v>
      </c>
      <c r="N282" s="6" t="s">
        <v>498</v>
      </c>
      <c r="O282" s="8">
        <v>396.2</v>
      </c>
    </row>
    <row r="283" spans="1:15" x14ac:dyDescent="0.35">
      <c r="A283" s="6">
        <v>10529</v>
      </c>
      <c r="B283" s="6" t="s">
        <v>643</v>
      </c>
      <c r="C283" s="6">
        <v>5</v>
      </c>
      <c r="D283" s="7">
        <v>36318</v>
      </c>
      <c r="E283" s="7">
        <v>36346</v>
      </c>
      <c r="F283" s="7">
        <v>36320</v>
      </c>
      <c r="G283" s="6">
        <v>2</v>
      </c>
      <c r="H283" s="8">
        <v>66.69</v>
      </c>
      <c r="I283" s="6" t="s">
        <v>644</v>
      </c>
      <c r="J283" s="6" t="s">
        <v>646</v>
      </c>
      <c r="K283" s="6" t="s">
        <v>647</v>
      </c>
      <c r="M283" s="6" t="s">
        <v>648</v>
      </c>
      <c r="N283" s="6" t="s">
        <v>649</v>
      </c>
      <c r="O283" s="8">
        <v>946</v>
      </c>
    </row>
    <row r="284" spans="1:15" x14ac:dyDescent="0.35">
      <c r="A284" s="6">
        <v>10530</v>
      </c>
      <c r="B284" s="6" t="s">
        <v>713</v>
      </c>
      <c r="C284" s="6">
        <v>3</v>
      </c>
      <c r="D284" s="7">
        <v>36319</v>
      </c>
      <c r="E284" s="7">
        <v>36347</v>
      </c>
      <c r="F284" s="7">
        <v>36323</v>
      </c>
      <c r="G284" s="6">
        <v>2</v>
      </c>
      <c r="H284" s="8">
        <v>339.22</v>
      </c>
      <c r="I284" s="6" t="s">
        <v>714</v>
      </c>
      <c r="J284" s="6" t="s">
        <v>716</v>
      </c>
      <c r="K284" s="6" t="s">
        <v>717</v>
      </c>
      <c r="M284" s="6" t="s">
        <v>718</v>
      </c>
      <c r="N284" s="6" t="s">
        <v>216</v>
      </c>
      <c r="O284" s="8">
        <v>4180</v>
      </c>
    </row>
    <row r="285" spans="1:15" x14ac:dyDescent="0.35">
      <c r="A285" s="6">
        <v>10531</v>
      </c>
      <c r="B285" s="6" t="s">
        <v>675</v>
      </c>
      <c r="C285" s="6">
        <v>7</v>
      </c>
      <c r="D285" s="7">
        <v>36319</v>
      </c>
      <c r="E285" s="7">
        <v>36347</v>
      </c>
      <c r="F285" s="7">
        <v>36330</v>
      </c>
      <c r="G285" s="6">
        <v>1</v>
      </c>
      <c r="H285" s="8">
        <v>8.1199999999999992</v>
      </c>
      <c r="I285" s="6" t="s">
        <v>676</v>
      </c>
      <c r="J285" s="6" t="s">
        <v>678</v>
      </c>
      <c r="K285" s="6" t="s">
        <v>341</v>
      </c>
      <c r="M285" s="6" t="s">
        <v>342</v>
      </c>
      <c r="N285" s="6" t="s">
        <v>343</v>
      </c>
      <c r="O285" s="8">
        <v>110</v>
      </c>
    </row>
    <row r="286" spans="1:15" x14ac:dyDescent="0.35">
      <c r="A286" s="6">
        <v>10532</v>
      </c>
      <c r="B286" s="6" t="s">
        <v>393</v>
      </c>
      <c r="C286" s="6">
        <v>7</v>
      </c>
      <c r="D286" s="7">
        <v>36320</v>
      </c>
      <c r="E286" s="7">
        <v>36348</v>
      </c>
      <c r="F286" s="7">
        <v>36323</v>
      </c>
      <c r="G286" s="6">
        <v>3</v>
      </c>
      <c r="H286" s="8">
        <v>74.459999999999994</v>
      </c>
      <c r="I286" s="6" t="s">
        <v>394</v>
      </c>
      <c r="J286" s="6" t="s">
        <v>396</v>
      </c>
      <c r="K286" s="6" t="s">
        <v>271</v>
      </c>
      <c r="M286" s="6" t="s">
        <v>397</v>
      </c>
      <c r="N286" s="6" t="s">
        <v>273</v>
      </c>
      <c r="O286" s="8">
        <v>796.35</v>
      </c>
    </row>
    <row r="287" spans="1:15" x14ac:dyDescent="0.35">
      <c r="A287" s="6">
        <v>10533</v>
      </c>
      <c r="B287" s="6" t="s">
        <v>432</v>
      </c>
      <c r="C287" s="6">
        <v>8</v>
      </c>
      <c r="D287" s="7">
        <v>36323</v>
      </c>
      <c r="E287" s="7">
        <v>36351</v>
      </c>
      <c r="F287" s="7">
        <v>36333</v>
      </c>
      <c r="G287" s="6">
        <v>1</v>
      </c>
      <c r="H287" s="8">
        <v>188.04</v>
      </c>
      <c r="I287" s="6" t="s">
        <v>433</v>
      </c>
      <c r="J287" s="6" t="s">
        <v>435</v>
      </c>
      <c r="K287" s="6" t="s">
        <v>436</v>
      </c>
      <c r="M287" s="6" t="s">
        <v>437</v>
      </c>
      <c r="N287" s="6" t="s">
        <v>283</v>
      </c>
      <c r="O287" s="8">
        <v>2295.1999999999998</v>
      </c>
    </row>
    <row r="288" spans="1:15" x14ac:dyDescent="0.35">
      <c r="A288" s="6">
        <v>10534</v>
      </c>
      <c r="B288" s="6" t="s">
        <v>593</v>
      </c>
      <c r="C288" s="6">
        <v>8</v>
      </c>
      <c r="D288" s="7">
        <v>36323</v>
      </c>
      <c r="E288" s="7">
        <v>36351</v>
      </c>
      <c r="F288" s="7">
        <v>36325</v>
      </c>
      <c r="G288" s="6">
        <v>2</v>
      </c>
      <c r="H288" s="8">
        <v>27.94</v>
      </c>
      <c r="I288" s="6" t="s">
        <v>594</v>
      </c>
      <c r="J288" s="6" t="s">
        <v>596</v>
      </c>
      <c r="K288" s="6" t="s">
        <v>597</v>
      </c>
      <c r="M288" s="6" t="s">
        <v>598</v>
      </c>
      <c r="N288" s="6" t="s">
        <v>203</v>
      </c>
      <c r="O288" s="8">
        <v>517.4</v>
      </c>
    </row>
    <row r="289" spans="1:15" x14ac:dyDescent="0.35">
      <c r="A289" s="6">
        <v>10535</v>
      </c>
      <c r="B289" s="6" t="s">
        <v>261</v>
      </c>
      <c r="C289" s="6">
        <v>4</v>
      </c>
      <c r="D289" s="7">
        <v>36324</v>
      </c>
      <c r="E289" s="7">
        <v>36352</v>
      </c>
      <c r="F289" s="7">
        <v>36332</v>
      </c>
      <c r="G289" s="6">
        <v>1</v>
      </c>
      <c r="H289" s="8">
        <v>15.64</v>
      </c>
      <c r="I289" s="6" t="s">
        <v>262</v>
      </c>
      <c r="J289" s="6" t="s">
        <v>264</v>
      </c>
      <c r="K289" s="6" t="s">
        <v>256</v>
      </c>
      <c r="M289" s="6" t="s">
        <v>265</v>
      </c>
      <c r="N289" s="6" t="s">
        <v>258</v>
      </c>
      <c r="O289" s="8">
        <v>2156.5</v>
      </c>
    </row>
    <row r="290" spans="1:15" x14ac:dyDescent="0.35">
      <c r="A290" s="6">
        <v>10536</v>
      </c>
      <c r="B290" s="6" t="s">
        <v>593</v>
      </c>
      <c r="C290" s="6">
        <v>3</v>
      </c>
      <c r="D290" s="7">
        <v>36325</v>
      </c>
      <c r="E290" s="7">
        <v>36353</v>
      </c>
      <c r="F290" s="7">
        <v>36348</v>
      </c>
      <c r="G290" s="6">
        <v>2</v>
      </c>
      <c r="H290" s="8">
        <v>58.88</v>
      </c>
      <c r="I290" s="6" t="s">
        <v>594</v>
      </c>
      <c r="J290" s="6" t="s">
        <v>596</v>
      </c>
      <c r="K290" s="6" t="s">
        <v>597</v>
      </c>
      <c r="M290" s="6" t="s">
        <v>598</v>
      </c>
      <c r="N290" s="6" t="s">
        <v>203</v>
      </c>
      <c r="O290" s="8">
        <v>2085</v>
      </c>
    </row>
    <row r="291" spans="1:15" x14ac:dyDescent="0.35">
      <c r="A291" s="6">
        <v>10537</v>
      </c>
      <c r="B291" s="6" t="s">
        <v>777</v>
      </c>
      <c r="C291" s="6">
        <v>1</v>
      </c>
      <c r="D291" s="7">
        <v>36325</v>
      </c>
      <c r="E291" s="7">
        <v>36339</v>
      </c>
      <c r="F291" s="7">
        <v>36330</v>
      </c>
      <c r="G291" s="6">
        <v>1</v>
      </c>
      <c r="H291" s="8">
        <v>78.849999999999994</v>
      </c>
      <c r="I291" s="6" t="s">
        <v>778</v>
      </c>
      <c r="J291" s="6" t="s">
        <v>978</v>
      </c>
      <c r="K291" s="6" t="s">
        <v>781</v>
      </c>
      <c r="M291" s="6" t="s">
        <v>979</v>
      </c>
      <c r="N291" s="6" t="s">
        <v>219</v>
      </c>
      <c r="O291" s="8">
        <v>1823.8</v>
      </c>
    </row>
    <row r="292" spans="1:15" x14ac:dyDescent="0.35">
      <c r="A292" s="6">
        <v>10538</v>
      </c>
      <c r="B292" s="6" t="s">
        <v>330</v>
      </c>
      <c r="C292" s="6">
        <v>9</v>
      </c>
      <c r="D292" s="7">
        <v>36326</v>
      </c>
      <c r="E292" s="7">
        <v>36354</v>
      </c>
      <c r="F292" s="7">
        <v>36327</v>
      </c>
      <c r="G292" s="6">
        <v>3</v>
      </c>
      <c r="H292" s="8">
        <v>4.87</v>
      </c>
      <c r="I292" s="6" t="s">
        <v>331</v>
      </c>
      <c r="J292" s="6" t="s">
        <v>333</v>
      </c>
      <c r="K292" s="6" t="s">
        <v>271</v>
      </c>
      <c r="M292" s="6" t="s">
        <v>334</v>
      </c>
      <c r="N292" s="6" t="s">
        <v>273</v>
      </c>
      <c r="O292" s="8">
        <v>139.80000000000001</v>
      </c>
    </row>
    <row r="293" spans="1:15" x14ac:dyDescent="0.35">
      <c r="A293" s="6">
        <v>10539</v>
      </c>
      <c r="B293" s="6" t="s">
        <v>330</v>
      </c>
      <c r="C293" s="6">
        <v>6</v>
      </c>
      <c r="D293" s="7">
        <v>36327</v>
      </c>
      <c r="E293" s="7">
        <v>36355</v>
      </c>
      <c r="F293" s="7">
        <v>36334</v>
      </c>
      <c r="G293" s="6">
        <v>3</v>
      </c>
      <c r="H293" s="8">
        <v>12.36</v>
      </c>
      <c r="I293" s="6" t="s">
        <v>331</v>
      </c>
      <c r="J293" s="6" t="s">
        <v>333</v>
      </c>
      <c r="K293" s="6" t="s">
        <v>271</v>
      </c>
      <c r="M293" s="6" t="s">
        <v>334</v>
      </c>
      <c r="N293" s="6" t="s">
        <v>273</v>
      </c>
      <c r="O293" s="8">
        <v>355.5</v>
      </c>
    </row>
    <row r="294" spans="1:15" x14ac:dyDescent="0.35">
      <c r="A294" s="6">
        <v>10540</v>
      </c>
      <c r="B294" s="6" t="s">
        <v>740</v>
      </c>
      <c r="C294" s="6">
        <v>3</v>
      </c>
      <c r="D294" s="7">
        <v>36330</v>
      </c>
      <c r="E294" s="7">
        <v>36358</v>
      </c>
      <c r="F294" s="7">
        <v>36355</v>
      </c>
      <c r="G294" s="6">
        <v>3</v>
      </c>
      <c r="H294" s="8">
        <v>1007.64</v>
      </c>
      <c r="I294" s="6" t="s">
        <v>741</v>
      </c>
      <c r="J294" s="6" t="s">
        <v>743</v>
      </c>
      <c r="K294" s="6" t="s">
        <v>744</v>
      </c>
      <c r="M294" s="6" t="s">
        <v>745</v>
      </c>
      <c r="N294" s="6" t="s">
        <v>203</v>
      </c>
      <c r="O294" s="8">
        <v>10191.700000000001</v>
      </c>
    </row>
    <row r="295" spans="1:15" x14ac:dyDescent="0.35">
      <c r="A295" s="6">
        <v>10541</v>
      </c>
      <c r="B295" s="6" t="s">
        <v>510</v>
      </c>
      <c r="C295" s="6">
        <v>2</v>
      </c>
      <c r="D295" s="7">
        <v>36330</v>
      </c>
      <c r="E295" s="7">
        <v>36358</v>
      </c>
      <c r="F295" s="7">
        <v>36340</v>
      </c>
      <c r="G295" s="6">
        <v>1</v>
      </c>
      <c r="H295" s="8">
        <v>68.650000000000006</v>
      </c>
      <c r="I295" s="6" t="s">
        <v>511</v>
      </c>
      <c r="J295" s="6" t="s">
        <v>513</v>
      </c>
      <c r="K295" s="6" t="s">
        <v>514</v>
      </c>
      <c r="L295" s="6" t="s">
        <v>515</v>
      </c>
      <c r="M295" s="6" t="s">
        <v>516</v>
      </c>
      <c r="N295" s="6" t="s">
        <v>368</v>
      </c>
      <c r="O295" s="8">
        <v>2162.8000000000002</v>
      </c>
    </row>
    <row r="296" spans="1:15" x14ac:dyDescent="0.35">
      <c r="A296" s="6">
        <v>10542</v>
      </c>
      <c r="B296" s="6" t="s">
        <v>553</v>
      </c>
      <c r="C296" s="6">
        <v>1</v>
      </c>
      <c r="D296" s="7">
        <v>36331</v>
      </c>
      <c r="E296" s="7">
        <v>36359</v>
      </c>
      <c r="F296" s="7">
        <v>36337</v>
      </c>
      <c r="G296" s="6">
        <v>3</v>
      </c>
      <c r="H296" s="8">
        <v>10.95</v>
      </c>
      <c r="I296" s="6" t="s">
        <v>554</v>
      </c>
      <c r="J296" s="6" t="s">
        <v>556</v>
      </c>
      <c r="K296" s="6" t="s">
        <v>557</v>
      </c>
      <c r="M296" s="6" t="s">
        <v>558</v>
      </c>
      <c r="N296" s="6" t="s">
        <v>203</v>
      </c>
      <c r="O296" s="8">
        <v>493.8</v>
      </c>
    </row>
    <row r="297" spans="1:15" x14ac:dyDescent="0.35">
      <c r="A297" s="6">
        <v>10543</v>
      </c>
      <c r="B297" s="6" t="s">
        <v>609</v>
      </c>
      <c r="C297" s="6">
        <v>8</v>
      </c>
      <c r="D297" s="7">
        <v>36332</v>
      </c>
      <c r="E297" s="7">
        <v>36360</v>
      </c>
      <c r="F297" s="7">
        <v>36334</v>
      </c>
      <c r="G297" s="6">
        <v>2</v>
      </c>
      <c r="H297" s="8">
        <v>48.17</v>
      </c>
      <c r="I297" s="6" t="s">
        <v>610</v>
      </c>
      <c r="J297" s="6" t="s">
        <v>612</v>
      </c>
      <c r="K297" s="6" t="s">
        <v>613</v>
      </c>
      <c r="L297" s="6" t="s">
        <v>614</v>
      </c>
      <c r="M297" s="6" t="s">
        <v>615</v>
      </c>
      <c r="N297" s="6" t="s">
        <v>507</v>
      </c>
      <c r="O297" s="8">
        <v>1770</v>
      </c>
    </row>
    <row r="298" spans="1:15" x14ac:dyDescent="0.35">
      <c r="A298" s="6">
        <v>10544</v>
      </c>
      <c r="B298" s="6" t="s">
        <v>627</v>
      </c>
      <c r="C298" s="6">
        <v>4</v>
      </c>
      <c r="D298" s="7">
        <v>36332</v>
      </c>
      <c r="E298" s="7">
        <v>36360</v>
      </c>
      <c r="F298" s="7">
        <v>36341</v>
      </c>
      <c r="G298" s="6">
        <v>1</v>
      </c>
      <c r="H298" s="8">
        <v>24.91</v>
      </c>
      <c r="I298" s="6" t="s">
        <v>628</v>
      </c>
      <c r="J298" s="6" t="s">
        <v>630</v>
      </c>
      <c r="K298" s="6" t="s">
        <v>631</v>
      </c>
      <c r="L298" s="6" t="s">
        <v>496</v>
      </c>
      <c r="M298" s="6" t="s">
        <v>632</v>
      </c>
      <c r="N298" s="6" t="s">
        <v>498</v>
      </c>
      <c r="O298" s="8">
        <v>417.2</v>
      </c>
    </row>
    <row r="299" spans="1:15" x14ac:dyDescent="0.35">
      <c r="A299" s="6">
        <v>10545</v>
      </c>
      <c r="B299" s="6" t="s">
        <v>584</v>
      </c>
      <c r="C299" s="6">
        <v>8</v>
      </c>
      <c r="D299" s="7">
        <v>36333</v>
      </c>
      <c r="E299" s="7">
        <v>36361</v>
      </c>
      <c r="F299" s="7">
        <v>36368</v>
      </c>
      <c r="G299" s="6">
        <v>2</v>
      </c>
      <c r="H299" s="8">
        <v>11.92</v>
      </c>
      <c r="I299" s="6" t="s">
        <v>585</v>
      </c>
      <c r="J299" s="6" t="s">
        <v>587</v>
      </c>
      <c r="K299" s="6" t="s">
        <v>588</v>
      </c>
      <c r="L299" s="6" t="s">
        <v>589</v>
      </c>
      <c r="M299" s="6" t="s">
        <v>590</v>
      </c>
      <c r="N299" s="6" t="s">
        <v>498</v>
      </c>
      <c r="O299" s="8">
        <v>210</v>
      </c>
    </row>
    <row r="300" spans="1:15" x14ac:dyDescent="0.35">
      <c r="A300" s="6">
        <v>10546</v>
      </c>
      <c r="B300" s="6" t="s">
        <v>899</v>
      </c>
      <c r="C300" s="6">
        <v>1</v>
      </c>
      <c r="D300" s="7">
        <v>36334</v>
      </c>
      <c r="E300" s="7">
        <v>36362</v>
      </c>
      <c r="F300" s="7">
        <v>36338</v>
      </c>
      <c r="G300" s="6">
        <v>3</v>
      </c>
      <c r="H300" s="8">
        <v>194.72</v>
      </c>
      <c r="I300" s="6" t="s">
        <v>900</v>
      </c>
      <c r="J300" s="6" t="s">
        <v>902</v>
      </c>
      <c r="K300" s="6" t="s">
        <v>903</v>
      </c>
      <c r="M300" s="6" t="s">
        <v>904</v>
      </c>
      <c r="N300" s="6" t="s">
        <v>201</v>
      </c>
      <c r="O300" s="8">
        <v>2812</v>
      </c>
    </row>
    <row r="301" spans="1:15" x14ac:dyDescent="0.35">
      <c r="A301" s="6">
        <v>10547</v>
      </c>
      <c r="B301" s="6" t="s">
        <v>808</v>
      </c>
      <c r="C301" s="6">
        <v>3</v>
      </c>
      <c r="D301" s="7">
        <v>36334</v>
      </c>
      <c r="E301" s="7">
        <v>36362</v>
      </c>
      <c r="F301" s="7">
        <v>36344</v>
      </c>
      <c r="G301" s="6">
        <v>2</v>
      </c>
      <c r="H301" s="8">
        <v>178.43</v>
      </c>
      <c r="I301" s="6" t="s">
        <v>809</v>
      </c>
      <c r="J301" s="6" t="s">
        <v>811</v>
      </c>
      <c r="K301" s="6" t="s">
        <v>271</v>
      </c>
      <c r="M301" s="6" t="s">
        <v>812</v>
      </c>
      <c r="N301" s="6" t="s">
        <v>273</v>
      </c>
      <c r="O301" s="8">
        <v>1908</v>
      </c>
    </row>
    <row r="302" spans="1:15" x14ac:dyDescent="0.35">
      <c r="A302" s="6">
        <v>10548</v>
      </c>
      <c r="B302" s="6" t="s">
        <v>863</v>
      </c>
      <c r="C302" s="6">
        <v>3</v>
      </c>
      <c r="D302" s="7">
        <v>36337</v>
      </c>
      <c r="E302" s="7">
        <v>36365</v>
      </c>
      <c r="F302" s="7">
        <v>36344</v>
      </c>
      <c r="G302" s="6">
        <v>2</v>
      </c>
      <c r="H302" s="8">
        <v>1.43</v>
      </c>
      <c r="I302" s="6" t="s">
        <v>864</v>
      </c>
      <c r="J302" s="6" t="s">
        <v>866</v>
      </c>
      <c r="K302" s="6" t="s">
        <v>867</v>
      </c>
      <c r="M302" s="6" t="s">
        <v>868</v>
      </c>
      <c r="N302" s="6" t="s">
        <v>203</v>
      </c>
      <c r="O302" s="8">
        <v>275.10000000000002</v>
      </c>
    </row>
    <row r="303" spans="1:15" x14ac:dyDescent="0.35">
      <c r="A303" s="6">
        <v>10549</v>
      </c>
      <c r="B303" s="6" t="s">
        <v>740</v>
      </c>
      <c r="C303" s="6">
        <v>5</v>
      </c>
      <c r="D303" s="7">
        <v>36338</v>
      </c>
      <c r="E303" s="7">
        <v>36352</v>
      </c>
      <c r="F303" s="7">
        <v>36341</v>
      </c>
      <c r="G303" s="6">
        <v>1</v>
      </c>
      <c r="H303" s="8">
        <v>171.24</v>
      </c>
      <c r="I303" s="6" t="s">
        <v>741</v>
      </c>
      <c r="J303" s="6" t="s">
        <v>743</v>
      </c>
      <c r="K303" s="6" t="s">
        <v>744</v>
      </c>
      <c r="M303" s="6" t="s">
        <v>745</v>
      </c>
      <c r="N303" s="6" t="s">
        <v>203</v>
      </c>
      <c r="O303" s="8">
        <v>4181.5</v>
      </c>
    </row>
    <row r="304" spans="1:15" x14ac:dyDescent="0.35">
      <c r="A304" s="6">
        <v>10550</v>
      </c>
      <c r="B304" s="6" t="s">
        <v>477</v>
      </c>
      <c r="C304" s="6">
        <v>7</v>
      </c>
      <c r="D304" s="7">
        <v>36339</v>
      </c>
      <c r="E304" s="7">
        <v>36367</v>
      </c>
      <c r="F304" s="7">
        <v>36348</v>
      </c>
      <c r="G304" s="6">
        <v>3</v>
      </c>
      <c r="H304" s="8">
        <v>4.32</v>
      </c>
      <c r="I304" s="6" t="s">
        <v>478</v>
      </c>
      <c r="J304" s="6" t="s">
        <v>480</v>
      </c>
      <c r="K304" s="6" t="s">
        <v>481</v>
      </c>
      <c r="M304" s="6" t="s">
        <v>482</v>
      </c>
      <c r="N304" s="6" t="s">
        <v>215</v>
      </c>
      <c r="O304" s="8">
        <v>749</v>
      </c>
    </row>
    <row r="305" spans="1:15" x14ac:dyDescent="0.35">
      <c r="A305" s="6">
        <v>10551</v>
      </c>
      <c r="B305" s="6" t="s">
        <v>460</v>
      </c>
      <c r="C305" s="6">
        <v>4</v>
      </c>
      <c r="D305" s="7">
        <v>36339</v>
      </c>
      <c r="E305" s="7">
        <v>36381</v>
      </c>
      <c r="F305" s="7">
        <v>36348</v>
      </c>
      <c r="G305" s="6">
        <v>3</v>
      </c>
      <c r="H305" s="8">
        <v>72.95</v>
      </c>
      <c r="I305" s="6" t="s">
        <v>461</v>
      </c>
      <c r="J305" s="6" t="s">
        <v>463</v>
      </c>
      <c r="K305" s="6" t="s">
        <v>464</v>
      </c>
      <c r="M305" s="6" t="s">
        <v>465</v>
      </c>
      <c r="N305" s="6" t="s">
        <v>466</v>
      </c>
      <c r="O305" s="8">
        <v>1836</v>
      </c>
    </row>
    <row r="306" spans="1:15" x14ac:dyDescent="0.35">
      <c r="A306" s="6">
        <v>10552</v>
      </c>
      <c r="B306" s="6" t="s">
        <v>519</v>
      </c>
      <c r="C306" s="6">
        <v>2</v>
      </c>
      <c r="D306" s="7">
        <v>36340</v>
      </c>
      <c r="E306" s="7">
        <v>36368</v>
      </c>
      <c r="F306" s="7">
        <v>36347</v>
      </c>
      <c r="G306" s="6">
        <v>1</v>
      </c>
      <c r="H306" s="8">
        <v>83.22</v>
      </c>
      <c r="I306" s="6" t="s">
        <v>520</v>
      </c>
      <c r="J306" s="6" t="s">
        <v>522</v>
      </c>
      <c r="K306" s="6" t="s">
        <v>523</v>
      </c>
      <c r="L306" s="6" t="s">
        <v>524</v>
      </c>
      <c r="M306" s="6" t="s">
        <v>525</v>
      </c>
      <c r="N306" s="6" t="s">
        <v>507</v>
      </c>
      <c r="O306" s="8">
        <v>880.5</v>
      </c>
    </row>
    <row r="307" spans="1:15" x14ac:dyDescent="0.35">
      <c r="A307" s="6">
        <v>10553</v>
      </c>
      <c r="B307" s="6" t="s">
        <v>923</v>
      </c>
      <c r="C307" s="6">
        <v>2</v>
      </c>
      <c r="D307" s="7">
        <v>36341</v>
      </c>
      <c r="E307" s="7">
        <v>36369</v>
      </c>
      <c r="F307" s="7">
        <v>36345</v>
      </c>
      <c r="G307" s="6">
        <v>2</v>
      </c>
      <c r="H307" s="8">
        <v>149.49</v>
      </c>
      <c r="I307" s="6" t="s">
        <v>924</v>
      </c>
      <c r="J307" s="6" t="s">
        <v>926</v>
      </c>
      <c r="K307" s="6" t="s">
        <v>927</v>
      </c>
      <c r="M307" s="6" t="s">
        <v>928</v>
      </c>
      <c r="N307" s="6" t="s">
        <v>929</v>
      </c>
      <c r="O307" s="8">
        <v>1546.3</v>
      </c>
    </row>
    <row r="308" spans="1:15" x14ac:dyDescent="0.35">
      <c r="A308" s="6">
        <v>10554</v>
      </c>
      <c r="B308" s="6" t="s">
        <v>690</v>
      </c>
      <c r="C308" s="6">
        <v>4</v>
      </c>
      <c r="D308" s="7">
        <v>36341</v>
      </c>
      <c r="E308" s="7">
        <v>36369</v>
      </c>
      <c r="F308" s="7">
        <v>36347</v>
      </c>
      <c r="G308" s="6">
        <v>3</v>
      </c>
      <c r="H308" s="8">
        <v>120.97</v>
      </c>
      <c r="I308" s="6" t="s">
        <v>691</v>
      </c>
      <c r="J308" s="6" t="s">
        <v>693</v>
      </c>
      <c r="K308" s="6" t="s">
        <v>694</v>
      </c>
      <c r="M308" s="6" t="s">
        <v>695</v>
      </c>
      <c r="N308" s="6" t="s">
        <v>203</v>
      </c>
      <c r="O308" s="8">
        <v>1819.5</v>
      </c>
    </row>
    <row r="309" spans="1:15" x14ac:dyDescent="0.35">
      <c r="A309" s="6">
        <v>10555</v>
      </c>
      <c r="B309" s="6" t="s">
        <v>800</v>
      </c>
      <c r="C309" s="6">
        <v>6</v>
      </c>
      <c r="D309" s="7">
        <v>36344</v>
      </c>
      <c r="E309" s="7">
        <v>36372</v>
      </c>
      <c r="F309" s="7">
        <v>36346</v>
      </c>
      <c r="G309" s="6">
        <v>3</v>
      </c>
      <c r="H309" s="8">
        <v>252.49</v>
      </c>
      <c r="I309" s="6" t="s">
        <v>801</v>
      </c>
      <c r="J309" s="6" t="s">
        <v>803</v>
      </c>
      <c r="K309" s="6" t="s">
        <v>804</v>
      </c>
      <c r="L309" s="6" t="s">
        <v>805</v>
      </c>
      <c r="M309" s="6" t="s">
        <v>806</v>
      </c>
      <c r="N309" s="6" t="s">
        <v>498</v>
      </c>
      <c r="O309" s="8">
        <v>3680.5</v>
      </c>
    </row>
    <row r="310" spans="1:15" x14ac:dyDescent="0.35">
      <c r="A310" s="6">
        <v>10556</v>
      </c>
      <c r="B310" s="6" t="s">
        <v>815</v>
      </c>
      <c r="C310" s="6">
        <v>2</v>
      </c>
      <c r="D310" s="7">
        <v>36345</v>
      </c>
      <c r="E310" s="7">
        <v>36387</v>
      </c>
      <c r="F310" s="7">
        <v>36355</v>
      </c>
      <c r="G310" s="6">
        <v>1</v>
      </c>
      <c r="H310" s="8">
        <v>9.8000000000000007</v>
      </c>
      <c r="I310" s="6" t="s">
        <v>816</v>
      </c>
      <c r="J310" s="6" t="s">
        <v>818</v>
      </c>
      <c r="K310" s="6" t="s">
        <v>819</v>
      </c>
      <c r="M310" s="6" t="s">
        <v>820</v>
      </c>
      <c r="N310" s="6" t="s">
        <v>821</v>
      </c>
      <c r="O310" s="8">
        <v>835.2</v>
      </c>
    </row>
    <row r="311" spans="1:15" x14ac:dyDescent="0.35">
      <c r="A311" s="6">
        <v>10557</v>
      </c>
      <c r="B311" s="6" t="s">
        <v>593</v>
      </c>
      <c r="C311" s="6">
        <v>9</v>
      </c>
      <c r="D311" s="7">
        <v>36345</v>
      </c>
      <c r="E311" s="7">
        <v>36359</v>
      </c>
      <c r="F311" s="7">
        <v>36348</v>
      </c>
      <c r="G311" s="6">
        <v>2</v>
      </c>
      <c r="H311" s="8">
        <v>96.72</v>
      </c>
      <c r="I311" s="6" t="s">
        <v>594</v>
      </c>
      <c r="J311" s="6" t="s">
        <v>596</v>
      </c>
      <c r="K311" s="6" t="s">
        <v>597</v>
      </c>
      <c r="M311" s="6" t="s">
        <v>598</v>
      </c>
      <c r="N311" s="6" t="s">
        <v>203</v>
      </c>
      <c r="O311" s="8">
        <v>1152.5</v>
      </c>
    </row>
    <row r="312" spans="1:15" x14ac:dyDescent="0.35">
      <c r="A312" s="6">
        <v>10558</v>
      </c>
      <c r="B312" s="6" t="s">
        <v>267</v>
      </c>
      <c r="C312" s="6">
        <v>1</v>
      </c>
      <c r="D312" s="7">
        <v>36346</v>
      </c>
      <c r="E312" s="7">
        <v>36374</v>
      </c>
      <c r="F312" s="7">
        <v>36352</v>
      </c>
      <c r="G312" s="6">
        <v>2</v>
      </c>
      <c r="H312" s="8">
        <v>72.97</v>
      </c>
      <c r="I312" s="6" t="s">
        <v>268</v>
      </c>
      <c r="J312" s="6" t="s">
        <v>982</v>
      </c>
      <c r="K312" s="6" t="s">
        <v>983</v>
      </c>
      <c r="L312" s="6" t="s">
        <v>984</v>
      </c>
      <c r="M312" s="6" t="s">
        <v>985</v>
      </c>
      <c r="N312" s="6" t="s">
        <v>273</v>
      </c>
      <c r="O312" s="8">
        <v>2142.9</v>
      </c>
    </row>
    <row r="313" spans="1:15" x14ac:dyDescent="0.35">
      <c r="A313" s="6">
        <v>10559</v>
      </c>
      <c r="B313" s="6" t="s">
        <v>294</v>
      </c>
      <c r="C313" s="6">
        <v>6</v>
      </c>
      <c r="D313" s="7">
        <v>36347</v>
      </c>
      <c r="E313" s="7">
        <v>36375</v>
      </c>
      <c r="F313" s="7">
        <v>36355</v>
      </c>
      <c r="G313" s="6">
        <v>1</v>
      </c>
      <c r="H313" s="8">
        <v>8.0500000000000007</v>
      </c>
      <c r="I313" s="6" t="s">
        <v>295</v>
      </c>
      <c r="J313" s="6" t="s">
        <v>298</v>
      </c>
      <c r="K313" s="6" t="s">
        <v>299</v>
      </c>
      <c r="M313" s="6" t="s">
        <v>300</v>
      </c>
      <c r="N313" s="6" t="s">
        <v>201</v>
      </c>
      <c r="O313" s="8">
        <v>547.79999999999995</v>
      </c>
    </row>
    <row r="314" spans="1:15" x14ac:dyDescent="0.35">
      <c r="A314" s="6">
        <v>10560</v>
      </c>
      <c r="B314" s="6" t="s">
        <v>131</v>
      </c>
      <c r="C314" s="6">
        <v>8</v>
      </c>
      <c r="D314" s="7">
        <v>36348</v>
      </c>
      <c r="E314" s="7">
        <v>36376</v>
      </c>
      <c r="F314" s="7">
        <v>36351</v>
      </c>
      <c r="G314" s="6">
        <v>1</v>
      </c>
      <c r="H314" s="8">
        <v>36.65</v>
      </c>
      <c r="I314" s="6" t="s">
        <v>439</v>
      </c>
      <c r="J314" s="6" t="s">
        <v>441</v>
      </c>
      <c r="K314" s="6" t="s">
        <v>442</v>
      </c>
      <c r="M314" s="6" t="s">
        <v>443</v>
      </c>
      <c r="N314" s="6" t="s">
        <v>203</v>
      </c>
      <c r="O314" s="8">
        <v>1257.3</v>
      </c>
    </row>
    <row r="315" spans="1:15" x14ac:dyDescent="0.35">
      <c r="A315" s="6">
        <v>10561</v>
      </c>
      <c r="B315" s="6" t="s">
        <v>432</v>
      </c>
      <c r="C315" s="6">
        <v>2</v>
      </c>
      <c r="D315" s="7">
        <v>36348</v>
      </c>
      <c r="E315" s="7">
        <v>36376</v>
      </c>
      <c r="F315" s="7">
        <v>36351</v>
      </c>
      <c r="G315" s="6">
        <v>2</v>
      </c>
      <c r="H315" s="8">
        <v>242.21</v>
      </c>
      <c r="I315" s="6" t="s">
        <v>433</v>
      </c>
      <c r="J315" s="6" t="s">
        <v>435</v>
      </c>
      <c r="K315" s="6" t="s">
        <v>436</v>
      </c>
      <c r="M315" s="6" t="s">
        <v>437</v>
      </c>
      <c r="N315" s="6" t="s">
        <v>283</v>
      </c>
      <c r="O315" s="8">
        <v>2844.5</v>
      </c>
    </row>
    <row r="316" spans="1:15" x14ac:dyDescent="0.35">
      <c r="A316" s="6">
        <v>10562</v>
      </c>
      <c r="B316" s="6" t="s">
        <v>763</v>
      </c>
      <c r="C316" s="6">
        <v>1</v>
      </c>
      <c r="D316" s="7">
        <v>36351</v>
      </c>
      <c r="E316" s="7">
        <v>36379</v>
      </c>
      <c r="F316" s="7">
        <v>36354</v>
      </c>
      <c r="G316" s="6">
        <v>1</v>
      </c>
      <c r="H316" s="8">
        <v>22.95</v>
      </c>
      <c r="I316" s="6" t="s">
        <v>764</v>
      </c>
      <c r="J316" s="6" t="s">
        <v>766</v>
      </c>
      <c r="K316" s="6" t="s">
        <v>767</v>
      </c>
      <c r="M316" s="6" t="s">
        <v>768</v>
      </c>
      <c r="N316" s="6" t="s">
        <v>213</v>
      </c>
      <c r="O316" s="8">
        <v>543</v>
      </c>
    </row>
    <row r="317" spans="1:15" x14ac:dyDescent="0.35">
      <c r="A317" s="6">
        <v>10563</v>
      </c>
      <c r="B317" s="6" t="s">
        <v>771</v>
      </c>
      <c r="C317" s="6">
        <v>2</v>
      </c>
      <c r="D317" s="7">
        <v>36352</v>
      </c>
      <c r="E317" s="7">
        <v>36394</v>
      </c>
      <c r="F317" s="7">
        <v>36366</v>
      </c>
      <c r="G317" s="6">
        <v>2</v>
      </c>
      <c r="H317" s="8">
        <v>60.43</v>
      </c>
      <c r="I317" s="6" t="s">
        <v>772</v>
      </c>
      <c r="J317" s="6" t="s">
        <v>774</v>
      </c>
      <c r="K317" s="6" t="s">
        <v>514</v>
      </c>
      <c r="L317" s="6" t="s">
        <v>515</v>
      </c>
      <c r="M317" s="6" t="s">
        <v>775</v>
      </c>
      <c r="N317" s="6" t="s">
        <v>368</v>
      </c>
      <c r="O317" s="8">
        <v>965</v>
      </c>
    </row>
    <row r="318" spans="1:15" x14ac:dyDescent="0.35">
      <c r="A318" s="6">
        <v>10564</v>
      </c>
      <c r="B318" s="6" t="s">
        <v>753</v>
      </c>
      <c r="C318" s="6">
        <v>4</v>
      </c>
      <c r="D318" s="7">
        <v>36352</v>
      </c>
      <c r="E318" s="7">
        <v>36380</v>
      </c>
      <c r="F318" s="7">
        <v>36358</v>
      </c>
      <c r="G318" s="6">
        <v>3</v>
      </c>
      <c r="H318" s="8">
        <v>13.75</v>
      </c>
      <c r="I318" s="6" t="s">
        <v>754</v>
      </c>
      <c r="J318" s="6" t="s">
        <v>757</v>
      </c>
      <c r="K318" s="6" t="s">
        <v>758</v>
      </c>
      <c r="L318" s="6" t="s">
        <v>759</v>
      </c>
      <c r="M318" s="6" t="s">
        <v>760</v>
      </c>
      <c r="N318" s="6" t="s">
        <v>498</v>
      </c>
      <c r="O318" s="8">
        <v>1299</v>
      </c>
    </row>
    <row r="319" spans="1:15" x14ac:dyDescent="0.35">
      <c r="A319" s="6">
        <v>10565</v>
      </c>
      <c r="B319" s="6" t="s">
        <v>652</v>
      </c>
      <c r="C319" s="6">
        <v>8</v>
      </c>
      <c r="D319" s="7">
        <v>36353</v>
      </c>
      <c r="E319" s="7">
        <v>36381</v>
      </c>
      <c r="F319" s="7">
        <v>36360</v>
      </c>
      <c r="G319" s="6">
        <v>2</v>
      </c>
      <c r="H319" s="8">
        <v>7.15</v>
      </c>
      <c r="I319" s="6" t="s">
        <v>653</v>
      </c>
      <c r="J319" s="6" t="s">
        <v>655</v>
      </c>
      <c r="K319" s="6" t="s">
        <v>656</v>
      </c>
      <c r="L319" s="6" t="s">
        <v>657</v>
      </c>
      <c r="M319" s="6" t="s">
        <v>658</v>
      </c>
      <c r="N319" s="6" t="s">
        <v>327</v>
      </c>
      <c r="O319" s="8">
        <v>711</v>
      </c>
    </row>
    <row r="320" spans="1:15" x14ac:dyDescent="0.35">
      <c r="A320" s="6">
        <v>10566</v>
      </c>
      <c r="B320" s="6" t="s">
        <v>294</v>
      </c>
      <c r="C320" s="6">
        <v>9</v>
      </c>
      <c r="D320" s="7">
        <v>36354</v>
      </c>
      <c r="E320" s="7">
        <v>36382</v>
      </c>
      <c r="F320" s="7">
        <v>36360</v>
      </c>
      <c r="G320" s="6">
        <v>1</v>
      </c>
      <c r="H320" s="8">
        <v>88.4</v>
      </c>
      <c r="I320" s="6" t="s">
        <v>295</v>
      </c>
      <c r="J320" s="6" t="s">
        <v>298</v>
      </c>
      <c r="K320" s="6" t="s">
        <v>299</v>
      </c>
      <c r="M320" s="6" t="s">
        <v>300</v>
      </c>
      <c r="N320" s="6" t="s">
        <v>201</v>
      </c>
      <c r="O320" s="8">
        <v>2040</v>
      </c>
    </row>
    <row r="321" spans="1:15" x14ac:dyDescent="0.35">
      <c r="A321" s="6">
        <v>10567</v>
      </c>
      <c r="B321" s="6" t="s">
        <v>536</v>
      </c>
      <c r="C321" s="6">
        <v>1</v>
      </c>
      <c r="D321" s="7">
        <v>36354</v>
      </c>
      <c r="E321" s="7">
        <v>36382</v>
      </c>
      <c r="F321" s="7">
        <v>36359</v>
      </c>
      <c r="G321" s="6">
        <v>1</v>
      </c>
      <c r="H321" s="8">
        <v>33.97</v>
      </c>
      <c r="I321" s="6" t="s">
        <v>537</v>
      </c>
      <c r="J321" s="6" t="s">
        <v>539</v>
      </c>
      <c r="K321" s="6" t="s">
        <v>540</v>
      </c>
      <c r="L321" s="6" t="s">
        <v>541</v>
      </c>
      <c r="N321" s="6" t="s">
        <v>542</v>
      </c>
      <c r="O321" s="8">
        <v>3109</v>
      </c>
    </row>
    <row r="322" spans="1:15" x14ac:dyDescent="0.35">
      <c r="A322" s="6">
        <v>10568</v>
      </c>
      <c r="B322" s="6" t="s">
        <v>469</v>
      </c>
      <c r="C322" s="6">
        <v>3</v>
      </c>
      <c r="D322" s="7">
        <v>36355</v>
      </c>
      <c r="E322" s="7">
        <v>36383</v>
      </c>
      <c r="F322" s="7">
        <v>36381</v>
      </c>
      <c r="G322" s="6">
        <v>3</v>
      </c>
      <c r="H322" s="8">
        <v>6.54</v>
      </c>
      <c r="I322" s="6" t="s">
        <v>986</v>
      </c>
      <c r="J322" s="6" t="s">
        <v>472</v>
      </c>
      <c r="K322" s="6" t="s">
        <v>473</v>
      </c>
      <c r="M322" s="6" t="s">
        <v>987</v>
      </c>
      <c r="N322" s="6" t="s">
        <v>215</v>
      </c>
      <c r="O322" s="8">
        <v>155</v>
      </c>
    </row>
    <row r="323" spans="1:15" x14ac:dyDescent="0.35">
      <c r="A323" s="6">
        <v>10569</v>
      </c>
      <c r="B323" s="6" t="s">
        <v>753</v>
      </c>
      <c r="C323" s="6">
        <v>5</v>
      </c>
      <c r="D323" s="7">
        <v>36358</v>
      </c>
      <c r="E323" s="7">
        <v>36386</v>
      </c>
      <c r="F323" s="7">
        <v>36383</v>
      </c>
      <c r="G323" s="6">
        <v>1</v>
      </c>
      <c r="H323" s="8">
        <v>58.98</v>
      </c>
      <c r="I323" s="6" t="s">
        <v>754</v>
      </c>
      <c r="J323" s="6" t="s">
        <v>757</v>
      </c>
      <c r="K323" s="6" t="s">
        <v>758</v>
      </c>
      <c r="L323" s="6" t="s">
        <v>759</v>
      </c>
      <c r="M323" s="6" t="s">
        <v>760</v>
      </c>
      <c r="N323" s="6" t="s">
        <v>498</v>
      </c>
      <c r="O323" s="8">
        <v>977.5</v>
      </c>
    </row>
    <row r="324" spans="1:15" x14ac:dyDescent="0.35">
      <c r="A324" s="6">
        <v>10570</v>
      </c>
      <c r="B324" s="6" t="s">
        <v>652</v>
      </c>
      <c r="C324" s="6">
        <v>3</v>
      </c>
      <c r="D324" s="7">
        <v>36359</v>
      </c>
      <c r="E324" s="7">
        <v>36387</v>
      </c>
      <c r="F324" s="7">
        <v>36361</v>
      </c>
      <c r="G324" s="6">
        <v>3</v>
      </c>
      <c r="H324" s="8">
        <v>188.99</v>
      </c>
      <c r="I324" s="6" t="s">
        <v>653</v>
      </c>
      <c r="J324" s="6" t="s">
        <v>655</v>
      </c>
      <c r="K324" s="6" t="s">
        <v>656</v>
      </c>
      <c r="L324" s="6" t="s">
        <v>657</v>
      </c>
      <c r="M324" s="6" t="s">
        <v>658</v>
      </c>
      <c r="N324" s="6" t="s">
        <v>327</v>
      </c>
      <c r="O324" s="8">
        <v>2595</v>
      </c>
    </row>
    <row r="325" spans="1:15" x14ac:dyDescent="0.35">
      <c r="A325" s="6">
        <v>10571</v>
      </c>
      <c r="B325" s="6" t="s">
        <v>400</v>
      </c>
      <c r="C325" s="6">
        <v>8</v>
      </c>
      <c r="D325" s="7">
        <v>36359</v>
      </c>
      <c r="E325" s="7">
        <v>36401</v>
      </c>
      <c r="F325" s="7">
        <v>36376</v>
      </c>
      <c r="G325" s="6">
        <v>3</v>
      </c>
      <c r="H325" s="8">
        <v>26.06</v>
      </c>
      <c r="I325" s="6" t="s">
        <v>401</v>
      </c>
      <c r="J325" s="6" t="s">
        <v>404</v>
      </c>
      <c r="K325" s="6" t="s">
        <v>405</v>
      </c>
      <c r="M325" s="6" t="s">
        <v>406</v>
      </c>
      <c r="N325" s="6" t="s">
        <v>216</v>
      </c>
      <c r="O325" s="8">
        <v>647.75</v>
      </c>
    </row>
    <row r="326" spans="1:15" x14ac:dyDescent="0.35">
      <c r="A326" s="6">
        <v>10572</v>
      </c>
      <c r="B326" s="6" t="s">
        <v>276</v>
      </c>
      <c r="C326" s="6">
        <v>3</v>
      </c>
      <c r="D326" s="7">
        <v>36360</v>
      </c>
      <c r="E326" s="7">
        <v>36388</v>
      </c>
      <c r="F326" s="7">
        <v>36367</v>
      </c>
      <c r="G326" s="6">
        <v>2</v>
      </c>
      <c r="H326" s="8">
        <v>116.43</v>
      </c>
      <c r="I326" s="6" t="s">
        <v>277</v>
      </c>
      <c r="J326" s="6" t="s">
        <v>280</v>
      </c>
      <c r="K326" s="6" t="s">
        <v>281</v>
      </c>
      <c r="M326" s="6" t="s">
        <v>282</v>
      </c>
      <c r="N326" s="6" t="s">
        <v>283</v>
      </c>
      <c r="O326" s="8">
        <v>1565.65</v>
      </c>
    </row>
    <row r="327" spans="1:15" x14ac:dyDescent="0.35">
      <c r="A327" s="6">
        <v>10573</v>
      </c>
      <c r="B327" s="6" t="s">
        <v>261</v>
      </c>
      <c r="C327" s="6">
        <v>7</v>
      </c>
      <c r="D327" s="7">
        <v>36361</v>
      </c>
      <c r="E327" s="7">
        <v>36389</v>
      </c>
      <c r="F327" s="7">
        <v>36362</v>
      </c>
      <c r="G327" s="6">
        <v>3</v>
      </c>
      <c r="H327" s="8">
        <v>84.84</v>
      </c>
      <c r="I327" s="6" t="s">
        <v>262</v>
      </c>
      <c r="J327" s="6" t="s">
        <v>264</v>
      </c>
      <c r="K327" s="6" t="s">
        <v>256</v>
      </c>
      <c r="M327" s="6" t="s">
        <v>265</v>
      </c>
      <c r="N327" s="6" t="s">
        <v>258</v>
      </c>
      <c r="O327" s="8">
        <v>2082</v>
      </c>
    </row>
    <row r="328" spans="1:15" x14ac:dyDescent="0.35">
      <c r="A328" s="6">
        <v>10574</v>
      </c>
      <c r="B328" s="6" t="s">
        <v>883</v>
      </c>
      <c r="C328" s="6">
        <v>4</v>
      </c>
      <c r="D328" s="7">
        <v>36361</v>
      </c>
      <c r="E328" s="7">
        <v>36389</v>
      </c>
      <c r="F328" s="7">
        <v>36372</v>
      </c>
      <c r="G328" s="6">
        <v>2</v>
      </c>
      <c r="H328" s="8">
        <v>37.6</v>
      </c>
      <c r="I328" s="6" t="s">
        <v>884</v>
      </c>
      <c r="J328" s="6" t="s">
        <v>886</v>
      </c>
      <c r="K328" s="6" t="s">
        <v>887</v>
      </c>
      <c r="L328" s="6" t="s">
        <v>589</v>
      </c>
      <c r="M328" s="6" t="s">
        <v>888</v>
      </c>
      <c r="N328" s="6" t="s">
        <v>498</v>
      </c>
      <c r="O328" s="8">
        <v>764.3</v>
      </c>
    </row>
    <row r="329" spans="1:15" x14ac:dyDescent="0.35">
      <c r="A329" s="6">
        <v>10575</v>
      </c>
      <c r="B329" s="6" t="s">
        <v>661</v>
      </c>
      <c r="C329" s="6">
        <v>5</v>
      </c>
      <c r="D329" s="7">
        <v>36362</v>
      </c>
      <c r="E329" s="7">
        <v>36376</v>
      </c>
      <c r="F329" s="7">
        <v>36372</v>
      </c>
      <c r="G329" s="6">
        <v>1</v>
      </c>
      <c r="H329" s="8">
        <v>127.34</v>
      </c>
      <c r="I329" s="6" t="s">
        <v>662</v>
      </c>
      <c r="J329" s="6" t="s">
        <v>664</v>
      </c>
      <c r="K329" s="6" t="s">
        <v>665</v>
      </c>
      <c r="M329" s="6" t="s">
        <v>666</v>
      </c>
      <c r="N329" s="6" t="s">
        <v>203</v>
      </c>
      <c r="O329" s="8">
        <v>2147.4</v>
      </c>
    </row>
    <row r="330" spans="1:15" x14ac:dyDescent="0.35">
      <c r="A330" s="6">
        <v>10576</v>
      </c>
      <c r="B330" s="6" t="s">
        <v>871</v>
      </c>
      <c r="C330" s="6">
        <v>3</v>
      </c>
      <c r="D330" s="7">
        <v>36365</v>
      </c>
      <c r="E330" s="7">
        <v>36379</v>
      </c>
      <c r="F330" s="7">
        <v>36372</v>
      </c>
      <c r="G330" s="6">
        <v>3</v>
      </c>
      <c r="H330" s="8">
        <v>18.559999999999999</v>
      </c>
      <c r="I330" s="6" t="s">
        <v>872</v>
      </c>
      <c r="J330" s="6" t="s">
        <v>874</v>
      </c>
      <c r="K330" s="6" t="s">
        <v>256</v>
      </c>
      <c r="M330" s="6" t="s">
        <v>710</v>
      </c>
      <c r="N330" s="6" t="s">
        <v>258</v>
      </c>
      <c r="O330" s="8">
        <v>838.45</v>
      </c>
    </row>
    <row r="331" spans="1:15" x14ac:dyDescent="0.35">
      <c r="A331" s="6">
        <v>10577</v>
      </c>
      <c r="B331" s="6" t="s">
        <v>883</v>
      </c>
      <c r="C331" s="6">
        <v>9</v>
      </c>
      <c r="D331" s="7">
        <v>36365</v>
      </c>
      <c r="E331" s="7">
        <v>36407</v>
      </c>
      <c r="F331" s="7">
        <v>36372</v>
      </c>
      <c r="G331" s="6">
        <v>2</v>
      </c>
      <c r="H331" s="8">
        <v>25.41</v>
      </c>
      <c r="I331" s="6" t="s">
        <v>884</v>
      </c>
      <c r="J331" s="6" t="s">
        <v>886</v>
      </c>
      <c r="K331" s="6" t="s">
        <v>887</v>
      </c>
      <c r="L331" s="6" t="s">
        <v>589</v>
      </c>
      <c r="M331" s="6" t="s">
        <v>888</v>
      </c>
      <c r="N331" s="6" t="s">
        <v>498</v>
      </c>
      <c r="O331" s="8">
        <v>569</v>
      </c>
    </row>
    <row r="332" spans="1:15" x14ac:dyDescent="0.35">
      <c r="A332" s="6">
        <v>10578</v>
      </c>
      <c r="B332" s="6" t="s">
        <v>330</v>
      </c>
      <c r="C332" s="6">
        <v>4</v>
      </c>
      <c r="D332" s="7">
        <v>36366</v>
      </c>
      <c r="E332" s="7">
        <v>36394</v>
      </c>
      <c r="F332" s="7">
        <v>36397</v>
      </c>
      <c r="G332" s="6">
        <v>3</v>
      </c>
      <c r="H332" s="8">
        <v>29.6</v>
      </c>
      <c r="I332" s="6" t="s">
        <v>331</v>
      </c>
      <c r="J332" s="6" t="s">
        <v>333</v>
      </c>
      <c r="K332" s="6" t="s">
        <v>271</v>
      </c>
      <c r="M332" s="6" t="s">
        <v>334</v>
      </c>
      <c r="N332" s="6" t="s">
        <v>273</v>
      </c>
      <c r="O332" s="8">
        <v>477</v>
      </c>
    </row>
    <row r="333" spans="1:15" x14ac:dyDescent="0.35">
      <c r="A333" s="6">
        <v>10579</v>
      </c>
      <c r="B333" s="6" t="s">
        <v>601</v>
      </c>
      <c r="C333" s="6">
        <v>1</v>
      </c>
      <c r="D333" s="7">
        <v>36367</v>
      </c>
      <c r="E333" s="7">
        <v>36395</v>
      </c>
      <c r="F333" s="7">
        <v>36376</v>
      </c>
      <c r="G333" s="6">
        <v>2</v>
      </c>
      <c r="H333" s="8">
        <v>13.73</v>
      </c>
      <c r="I333" s="6" t="s">
        <v>602</v>
      </c>
      <c r="J333" s="6" t="s">
        <v>604</v>
      </c>
      <c r="K333" s="6" t="s">
        <v>605</v>
      </c>
      <c r="L333" s="6" t="s">
        <v>606</v>
      </c>
      <c r="M333" s="6" t="s">
        <v>607</v>
      </c>
      <c r="N333" s="6" t="s">
        <v>498</v>
      </c>
      <c r="O333" s="8">
        <v>317.75</v>
      </c>
    </row>
    <row r="334" spans="1:15" x14ac:dyDescent="0.35">
      <c r="A334" s="6">
        <v>10580</v>
      </c>
      <c r="B334" s="6" t="s">
        <v>690</v>
      </c>
      <c r="C334" s="6">
        <v>4</v>
      </c>
      <c r="D334" s="7">
        <v>36368</v>
      </c>
      <c r="E334" s="7">
        <v>36396</v>
      </c>
      <c r="F334" s="7">
        <v>36373</v>
      </c>
      <c r="G334" s="6">
        <v>3</v>
      </c>
      <c r="H334" s="8">
        <v>75.89</v>
      </c>
      <c r="I334" s="6" t="s">
        <v>691</v>
      </c>
      <c r="J334" s="6" t="s">
        <v>693</v>
      </c>
      <c r="K334" s="6" t="s">
        <v>694</v>
      </c>
      <c r="M334" s="6" t="s">
        <v>695</v>
      </c>
      <c r="N334" s="6" t="s">
        <v>203</v>
      </c>
      <c r="O334" s="8">
        <v>1067.0999999999999</v>
      </c>
    </row>
    <row r="335" spans="1:15" x14ac:dyDescent="0.35">
      <c r="A335" s="6">
        <v>10581</v>
      </c>
      <c r="B335" s="6" t="s">
        <v>409</v>
      </c>
      <c r="C335" s="6">
        <v>3</v>
      </c>
      <c r="D335" s="7">
        <v>36368</v>
      </c>
      <c r="E335" s="7">
        <v>36396</v>
      </c>
      <c r="F335" s="7">
        <v>36374</v>
      </c>
      <c r="G335" s="6">
        <v>1</v>
      </c>
      <c r="H335" s="8">
        <v>3.01</v>
      </c>
      <c r="I335" s="6" t="s">
        <v>410</v>
      </c>
      <c r="J335" s="6" t="s">
        <v>413</v>
      </c>
      <c r="K335" s="6" t="s">
        <v>365</v>
      </c>
      <c r="L335" s="6" t="s">
        <v>366</v>
      </c>
      <c r="M335" s="6" t="s">
        <v>414</v>
      </c>
      <c r="N335" s="6" t="s">
        <v>368</v>
      </c>
      <c r="O335" s="8">
        <v>387.5</v>
      </c>
    </row>
    <row r="336" spans="1:15" x14ac:dyDescent="0.35">
      <c r="A336" s="6">
        <v>10582</v>
      </c>
      <c r="B336" s="6" t="s">
        <v>286</v>
      </c>
      <c r="C336" s="6">
        <v>3</v>
      </c>
      <c r="D336" s="7">
        <v>36369</v>
      </c>
      <c r="E336" s="7">
        <v>36397</v>
      </c>
      <c r="F336" s="7">
        <v>36386</v>
      </c>
      <c r="G336" s="6">
        <v>2</v>
      </c>
      <c r="H336" s="8">
        <v>27.71</v>
      </c>
      <c r="I336" s="6" t="s">
        <v>287</v>
      </c>
      <c r="J336" s="6" t="s">
        <v>289</v>
      </c>
      <c r="K336" s="6" t="s">
        <v>290</v>
      </c>
      <c r="M336" s="6" t="s">
        <v>291</v>
      </c>
      <c r="N336" s="6" t="s">
        <v>203</v>
      </c>
      <c r="O336" s="8">
        <v>330</v>
      </c>
    </row>
    <row r="337" spans="1:15" x14ac:dyDescent="0.35">
      <c r="A337" s="6">
        <v>10583</v>
      </c>
      <c r="B337" s="6" t="s">
        <v>923</v>
      </c>
      <c r="C337" s="6">
        <v>2</v>
      </c>
      <c r="D337" s="7">
        <v>36372</v>
      </c>
      <c r="E337" s="7">
        <v>36400</v>
      </c>
      <c r="F337" s="7">
        <v>36376</v>
      </c>
      <c r="G337" s="6">
        <v>2</v>
      </c>
      <c r="H337" s="8">
        <v>7.28</v>
      </c>
      <c r="I337" s="6" t="s">
        <v>924</v>
      </c>
      <c r="J337" s="6" t="s">
        <v>926</v>
      </c>
      <c r="K337" s="6" t="s">
        <v>927</v>
      </c>
      <c r="M337" s="6" t="s">
        <v>928</v>
      </c>
      <c r="N337" s="6" t="s">
        <v>929</v>
      </c>
      <c r="O337" s="8">
        <v>2413.9</v>
      </c>
    </row>
    <row r="338" spans="1:15" x14ac:dyDescent="0.35">
      <c r="A338" s="6">
        <v>10584</v>
      </c>
      <c r="B338" s="6" t="s">
        <v>294</v>
      </c>
      <c r="C338" s="6">
        <v>4</v>
      </c>
      <c r="D338" s="7">
        <v>36372</v>
      </c>
      <c r="E338" s="7">
        <v>36400</v>
      </c>
      <c r="F338" s="7">
        <v>36376</v>
      </c>
      <c r="G338" s="6">
        <v>1</v>
      </c>
      <c r="H338" s="8">
        <v>59.14</v>
      </c>
      <c r="I338" s="6" t="s">
        <v>295</v>
      </c>
      <c r="J338" s="6" t="s">
        <v>298</v>
      </c>
      <c r="K338" s="6" t="s">
        <v>299</v>
      </c>
      <c r="M338" s="6" t="s">
        <v>300</v>
      </c>
      <c r="N338" s="6" t="s">
        <v>201</v>
      </c>
      <c r="O338" s="8">
        <v>625</v>
      </c>
    </row>
    <row r="339" spans="1:15" x14ac:dyDescent="0.35">
      <c r="A339" s="6">
        <v>10585</v>
      </c>
      <c r="B339" s="6" t="s">
        <v>931</v>
      </c>
      <c r="C339" s="6">
        <v>7</v>
      </c>
      <c r="D339" s="7">
        <v>36373</v>
      </c>
      <c r="E339" s="7">
        <v>36401</v>
      </c>
      <c r="F339" s="7">
        <v>36382</v>
      </c>
      <c r="G339" s="6">
        <v>1</v>
      </c>
      <c r="H339" s="8">
        <v>13.41</v>
      </c>
      <c r="I339" s="6" t="s">
        <v>932</v>
      </c>
      <c r="J339" s="6" t="s">
        <v>934</v>
      </c>
      <c r="K339" s="6" t="s">
        <v>935</v>
      </c>
      <c r="L339" s="6" t="s">
        <v>366</v>
      </c>
      <c r="M339" s="6" t="s">
        <v>936</v>
      </c>
      <c r="N339" s="6" t="s">
        <v>368</v>
      </c>
      <c r="O339" s="8">
        <v>142.5</v>
      </c>
    </row>
    <row r="340" spans="1:15" x14ac:dyDescent="0.35">
      <c r="A340" s="6">
        <v>10586</v>
      </c>
      <c r="B340" s="6" t="s">
        <v>763</v>
      </c>
      <c r="C340" s="6">
        <v>9</v>
      </c>
      <c r="D340" s="7">
        <v>36374</v>
      </c>
      <c r="E340" s="7">
        <v>36402</v>
      </c>
      <c r="F340" s="7">
        <v>36381</v>
      </c>
      <c r="G340" s="6">
        <v>1</v>
      </c>
      <c r="H340" s="8">
        <v>0.48</v>
      </c>
      <c r="I340" s="6" t="s">
        <v>764</v>
      </c>
      <c r="J340" s="6" t="s">
        <v>766</v>
      </c>
      <c r="K340" s="6" t="s">
        <v>767</v>
      </c>
      <c r="M340" s="6" t="s">
        <v>768</v>
      </c>
      <c r="N340" s="6" t="s">
        <v>213</v>
      </c>
      <c r="O340" s="8">
        <v>28</v>
      </c>
    </row>
    <row r="341" spans="1:15" x14ac:dyDescent="0.35">
      <c r="A341" s="6">
        <v>10587</v>
      </c>
      <c r="B341" s="6" t="s">
        <v>727</v>
      </c>
      <c r="C341" s="6">
        <v>1</v>
      </c>
      <c r="D341" s="7">
        <v>36374</v>
      </c>
      <c r="E341" s="7">
        <v>36402</v>
      </c>
      <c r="F341" s="7">
        <v>36381</v>
      </c>
      <c r="G341" s="6">
        <v>1</v>
      </c>
      <c r="H341" s="8">
        <v>62.52</v>
      </c>
      <c r="I341" s="6" t="s">
        <v>728</v>
      </c>
      <c r="J341" s="6" t="s">
        <v>730</v>
      </c>
      <c r="K341" s="6" t="s">
        <v>514</v>
      </c>
      <c r="L341" s="6" t="s">
        <v>515</v>
      </c>
      <c r="M341" s="6" t="s">
        <v>731</v>
      </c>
      <c r="N341" s="6" t="s">
        <v>368</v>
      </c>
      <c r="O341" s="8">
        <v>807.38</v>
      </c>
    </row>
    <row r="342" spans="1:15" x14ac:dyDescent="0.35">
      <c r="A342" s="6">
        <v>10588</v>
      </c>
      <c r="B342" s="6" t="s">
        <v>740</v>
      </c>
      <c r="C342" s="6">
        <v>2</v>
      </c>
      <c r="D342" s="7">
        <v>36375</v>
      </c>
      <c r="E342" s="7">
        <v>36403</v>
      </c>
      <c r="F342" s="7">
        <v>36382</v>
      </c>
      <c r="G342" s="6">
        <v>3</v>
      </c>
      <c r="H342" s="8">
        <v>194.67</v>
      </c>
      <c r="I342" s="6" t="s">
        <v>741</v>
      </c>
      <c r="J342" s="6" t="s">
        <v>743</v>
      </c>
      <c r="K342" s="6" t="s">
        <v>744</v>
      </c>
      <c r="M342" s="6" t="s">
        <v>745</v>
      </c>
      <c r="N342" s="6" t="s">
        <v>203</v>
      </c>
      <c r="O342" s="8">
        <v>3900</v>
      </c>
    </row>
    <row r="343" spans="1:15" x14ac:dyDescent="0.35">
      <c r="A343" s="6">
        <v>10589</v>
      </c>
      <c r="B343" s="6" t="s">
        <v>491</v>
      </c>
      <c r="C343" s="6">
        <v>8</v>
      </c>
      <c r="D343" s="7">
        <v>36376</v>
      </c>
      <c r="E343" s="7">
        <v>36404</v>
      </c>
      <c r="F343" s="7">
        <v>36386</v>
      </c>
      <c r="G343" s="6">
        <v>2</v>
      </c>
      <c r="H343" s="8">
        <v>4.42</v>
      </c>
      <c r="I343" s="6" t="s">
        <v>492</v>
      </c>
      <c r="J343" s="6" t="s">
        <v>494</v>
      </c>
      <c r="K343" s="6" t="s">
        <v>495</v>
      </c>
      <c r="L343" s="6" t="s">
        <v>496</v>
      </c>
      <c r="M343" s="6" t="s">
        <v>497</v>
      </c>
      <c r="N343" s="6" t="s">
        <v>498</v>
      </c>
      <c r="O343" s="8">
        <v>72</v>
      </c>
    </row>
    <row r="344" spans="1:15" x14ac:dyDescent="0.35">
      <c r="A344" s="6">
        <v>10590</v>
      </c>
      <c r="B344" s="6" t="s">
        <v>652</v>
      </c>
      <c r="C344" s="6">
        <v>4</v>
      </c>
      <c r="D344" s="7">
        <v>36379</v>
      </c>
      <c r="E344" s="7">
        <v>36407</v>
      </c>
      <c r="F344" s="7">
        <v>36386</v>
      </c>
      <c r="G344" s="6">
        <v>3</v>
      </c>
      <c r="H344" s="8">
        <v>44.77</v>
      </c>
      <c r="I344" s="6" t="s">
        <v>653</v>
      </c>
      <c r="J344" s="6" t="s">
        <v>655</v>
      </c>
      <c r="K344" s="6" t="s">
        <v>656</v>
      </c>
      <c r="L344" s="6" t="s">
        <v>657</v>
      </c>
      <c r="M344" s="6" t="s">
        <v>658</v>
      </c>
      <c r="N344" s="6" t="s">
        <v>327</v>
      </c>
      <c r="O344" s="8">
        <v>1140</v>
      </c>
    </row>
    <row r="345" spans="1:15" x14ac:dyDescent="0.35">
      <c r="A345" s="6">
        <v>10591</v>
      </c>
      <c r="B345" s="6" t="s">
        <v>891</v>
      </c>
      <c r="C345" s="6">
        <v>1</v>
      </c>
      <c r="D345" s="7">
        <v>36379</v>
      </c>
      <c r="E345" s="7">
        <v>36393</v>
      </c>
      <c r="F345" s="7">
        <v>36388</v>
      </c>
      <c r="G345" s="6">
        <v>1</v>
      </c>
      <c r="H345" s="8">
        <v>55.92</v>
      </c>
      <c r="I345" s="6" t="s">
        <v>892</v>
      </c>
      <c r="J345" s="6" t="s">
        <v>894</v>
      </c>
      <c r="K345" s="6" t="s">
        <v>895</v>
      </c>
      <c r="M345" s="6" t="s">
        <v>896</v>
      </c>
      <c r="N345" s="6" t="s">
        <v>821</v>
      </c>
      <c r="O345" s="8">
        <v>812.5</v>
      </c>
    </row>
    <row r="346" spans="1:15" x14ac:dyDescent="0.35">
      <c r="A346" s="6">
        <v>10592</v>
      </c>
      <c r="B346" s="6" t="s">
        <v>593</v>
      </c>
      <c r="C346" s="6">
        <v>3</v>
      </c>
      <c r="D346" s="7">
        <v>36380</v>
      </c>
      <c r="E346" s="7">
        <v>36408</v>
      </c>
      <c r="F346" s="7">
        <v>36388</v>
      </c>
      <c r="G346" s="6">
        <v>1</v>
      </c>
      <c r="H346" s="8">
        <v>32.1</v>
      </c>
      <c r="I346" s="6" t="s">
        <v>594</v>
      </c>
      <c r="J346" s="6" t="s">
        <v>596</v>
      </c>
      <c r="K346" s="6" t="s">
        <v>597</v>
      </c>
      <c r="M346" s="6" t="s">
        <v>598</v>
      </c>
      <c r="N346" s="6" t="s">
        <v>203</v>
      </c>
      <c r="O346" s="8">
        <v>543.65</v>
      </c>
    </row>
    <row r="347" spans="1:15" x14ac:dyDescent="0.35">
      <c r="A347" s="6">
        <v>10593</v>
      </c>
      <c r="B347" s="6" t="s">
        <v>593</v>
      </c>
      <c r="C347" s="6">
        <v>7</v>
      </c>
      <c r="D347" s="7">
        <v>36381</v>
      </c>
      <c r="E347" s="7">
        <v>36409</v>
      </c>
      <c r="F347" s="7">
        <v>36416</v>
      </c>
      <c r="G347" s="6">
        <v>2</v>
      </c>
      <c r="H347" s="8">
        <v>174.2</v>
      </c>
      <c r="I347" s="6" t="s">
        <v>594</v>
      </c>
      <c r="J347" s="6" t="s">
        <v>596</v>
      </c>
      <c r="K347" s="6" t="s">
        <v>597</v>
      </c>
      <c r="M347" s="6" t="s">
        <v>598</v>
      </c>
      <c r="N347" s="6" t="s">
        <v>203</v>
      </c>
      <c r="O347" s="8">
        <v>2493</v>
      </c>
    </row>
    <row r="348" spans="1:15" x14ac:dyDescent="0.35">
      <c r="A348" s="6">
        <v>10594</v>
      </c>
      <c r="B348" s="6" t="s">
        <v>681</v>
      </c>
      <c r="C348" s="6">
        <v>3</v>
      </c>
      <c r="D348" s="7">
        <v>36381</v>
      </c>
      <c r="E348" s="7">
        <v>36409</v>
      </c>
      <c r="F348" s="7">
        <v>36388</v>
      </c>
      <c r="G348" s="6">
        <v>2</v>
      </c>
      <c r="H348" s="8">
        <v>5.24</v>
      </c>
      <c r="I348" s="6" t="s">
        <v>682</v>
      </c>
      <c r="J348" s="6" t="s">
        <v>684</v>
      </c>
      <c r="K348" s="6" t="s">
        <v>685</v>
      </c>
      <c r="L348" s="6" t="s">
        <v>686</v>
      </c>
      <c r="M348" s="6" t="s">
        <v>687</v>
      </c>
      <c r="N348" s="6" t="s">
        <v>498</v>
      </c>
      <c r="O348" s="8">
        <v>565.5</v>
      </c>
    </row>
    <row r="349" spans="1:15" x14ac:dyDescent="0.35">
      <c r="A349" s="6">
        <v>10595</v>
      </c>
      <c r="B349" s="6" t="s">
        <v>400</v>
      </c>
      <c r="C349" s="6">
        <v>2</v>
      </c>
      <c r="D349" s="7">
        <v>36382</v>
      </c>
      <c r="E349" s="7">
        <v>36410</v>
      </c>
      <c r="F349" s="7">
        <v>36386</v>
      </c>
      <c r="G349" s="6">
        <v>1</v>
      </c>
      <c r="H349" s="8">
        <v>96.78</v>
      </c>
      <c r="I349" s="6" t="s">
        <v>401</v>
      </c>
      <c r="J349" s="6" t="s">
        <v>404</v>
      </c>
      <c r="K349" s="6" t="s">
        <v>405</v>
      </c>
      <c r="M349" s="6" t="s">
        <v>406</v>
      </c>
      <c r="N349" s="6" t="s">
        <v>216</v>
      </c>
      <c r="O349" s="8">
        <v>6300</v>
      </c>
    </row>
    <row r="350" spans="1:15" x14ac:dyDescent="0.35">
      <c r="A350" s="6">
        <v>10596</v>
      </c>
      <c r="B350" s="6" t="s">
        <v>938</v>
      </c>
      <c r="C350" s="6">
        <v>8</v>
      </c>
      <c r="D350" s="7">
        <v>36383</v>
      </c>
      <c r="E350" s="7">
        <v>36411</v>
      </c>
      <c r="F350" s="7">
        <v>36415</v>
      </c>
      <c r="G350" s="6">
        <v>1</v>
      </c>
      <c r="H350" s="8">
        <v>16.34</v>
      </c>
      <c r="I350" s="6" t="s">
        <v>939</v>
      </c>
      <c r="J350" s="6" t="s">
        <v>980</v>
      </c>
      <c r="K350" s="6" t="s">
        <v>942</v>
      </c>
      <c r="L350" s="6" t="s">
        <v>589</v>
      </c>
      <c r="M350" s="6" t="s">
        <v>981</v>
      </c>
      <c r="N350" s="6" t="s">
        <v>498</v>
      </c>
      <c r="O350" s="8">
        <v>1476.1</v>
      </c>
    </row>
    <row r="351" spans="1:15" x14ac:dyDescent="0.35">
      <c r="A351" s="6">
        <v>10597</v>
      </c>
      <c r="B351" s="6" t="s">
        <v>713</v>
      </c>
      <c r="C351" s="6">
        <v>7</v>
      </c>
      <c r="D351" s="7">
        <v>36383</v>
      </c>
      <c r="E351" s="7">
        <v>36411</v>
      </c>
      <c r="F351" s="7">
        <v>36390</v>
      </c>
      <c r="G351" s="6">
        <v>3</v>
      </c>
      <c r="H351" s="8">
        <v>35.119999999999997</v>
      </c>
      <c r="I351" s="6" t="s">
        <v>714</v>
      </c>
      <c r="J351" s="6" t="s">
        <v>716</v>
      </c>
      <c r="K351" s="6" t="s">
        <v>717</v>
      </c>
      <c r="M351" s="6" t="s">
        <v>718</v>
      </c>
      <c r="N351" s="6" t="s">
        <v>216</v>
      </c>
      <c r="O351" s="8">
        <v>800.1</v>
      </c>
    </row>
    <row r="352" spans="1:15" x14ac:dyDescent="0.35">
      <c r="A352" s="6">
        <v>10598</v>
      </c>
      <c r="B352" s="6" t="s">
        <v>753</v>
      </c>
      <c r="C352" s="6">
        <v>1</v>
      </c>
      <c r="D352" s="7">
        <v>36386</v>
      </c>
      <c r="E352" s="7">
        <v>36414</v>
      </c>
      <c r="F352" s="7">
        <v>36390</v>
      </c>
      <c r="G352" s="6">
        <v>3</v>
      </c>
      <c r="H352" s="8">
        <v>44.42</v>
      </c>
      <c r="I352" s="6" t="s">
        <v>754</v>
      </c>
      <c r="J352" s="6" t="s">
        <v>757</v>
      </c>
      <c r="K352" s="6" t="s">
        <v>758</v>
      </c>
      <c r="L352" s="6" t="s">
        <v>759</v>
      </c>
      <c r="M352" s="6" t="s">
        <v>760</v>
      </c>
      <c r="N352" s="6" t="s">
        <v>498</v>
      </c>
      <c r="O352" s="8">
        <v>2388.5</v>
      </c>
    </row>
    <row r="353" spans="1:15" x14ac:dyDescent="0.35">
      <c r="A353" s="6">
        <v>10599</v>
      </c>
      <c r="B353" s="6" t="s">
        <v>330</v>
      </c>
      <c r="C353" s="6">
        <v>6</v>
      </c>
      <c r="D353" s="7">
        <v>36387</v>
      </c>
      <c r="E353" s="7">
        <v>36429</v>
      </c>
      <c r="F353" s="7">
        <v>36393</v>
      </c>
      <c r="G353" s="6">
        <v>3</v>
      </c>
      <c r="H353" s="8">
        <v>29.98</v>
      </c>
      <c r="I353" s="6" t="s">
        <v>331</v>
      </c>
      <c r="J353" s="6" t="s">
        <v>333</v>
      </c>
      <c r="K353" s="6" t="s">
        <v>271</v>
      </c>
      <c r="M353" s="6" t="s">
        <v>334</v>
      </c>
      <c r="N353" s="6" t="s">
        <v>273</v>
      </c>
      <c r="O353" s="8">
        <v>493</v>
      </c>
    </row>
    <row r="354" spans="1:15" x14ac:dyDescent="0.35">
      <c r="A354" s="6">
        <v>10600</v>
      </c>
      <c r="B354" s="6" t="s">
        <v>528</v>
      </c>
      <c r="C354" s="6">
        <v>4</v>
      </c>
      <c r="D354" s="7">
        <v>36388</v>
      </c>
      <c r="E354" s="7">
        <v>36416</v>
      </c>
      <c r="F354" s="7">
        <v>36393</v>
      </c>
      <c r="G354" s="6">
        <v>1</v>
      </c>
      <c r="H354" s="8">
        <v>45.13</v>
      </c>
      <c r="I354" s="6" t="s">
        <v>529</v>
      </c>
      <c r="J354" s="6" t="s">
        <v>531</v>
      </c>
      <c r="K354" s="6" t="s">
        <v>532</v>
      </c>
      <c r="L354" s="6" t="s">
        <v>496</v>
      </c>
      <c r="M354" s="6" t="s">
        <v>533</v>
      </c>
      <c r="N354" s="6" t="s">
        <v>498</v>
      </c>
      <c r="O354" s="8">
        <v>479.8</v>
      </c>
    </row>
    <row r="355" spans="1:15" x14ac:dyDescent="0.35">
      <c r="A355" s="6">
        <v>10601</v>
      </c>
      <c r="B355" s="6" t="s">
        <v>519</v>
      </c>
      <c r="C355" s="6">
        <v>7</v>
      </c>
      <c r="D355" s="7">
        <v>36388</v>
      </c>
      <c r="E355" s="7">
        <v>36430</v>
      </c>
      <c r="F355" s="7">
        <v>36394</v>
      </c>
      <c r="G355" s="6">
        <v>1</v>
      </c>
      <c r="H355" s="8">
        <v>58.3</v>
      </c>
      <c r="I355" s="6" t="s">
        <v>520</v>
      </c>
      <c r="J355" s="6" t="s">
        <v>522</v>
      </c>
      <c r="K355" s="6" t="s">
        <v>523</v>
      </c>
      <c r="L355" s="6" t="s">
        <v>524</v>
      </c>
      <c r="M355" s="6" t="s">
        <v>525</v>
      </c>
      <c r="N355" s="6" t="s">
        <v>507</v>
      </c>
      <c r="O355" s="8">
        <v>2285</v>
      </c>
    </row>
    <row r="356" spans="1:15" x14ac:dyDescent="0.35">
      <c r="A356" s="6">
        <v>10602</v>
      </c>
      <c r="B356" s="6" t="s">
        <v>891</v>
      </c>
      <c r="C356" s="6">
        <v>8</v>
      </c>
      <c r="D356" s="7">
        <v>36389</v>
      </c>
      <c r="E356" s="7">
        <v>36417</v>
      </c>
      <c r="F356" s="7">
        <v>36394</v>
      </c>
      <c r="G356" s="6">
        <v>2</v>
      </c>
      <c r="H356" s="8">
        <v>2.92</v>
      </c>
      <c r="I356" s="6" t="s">
        <v>892</v>
      </c>
      <c r="J356" s="6" t="s">
        <v>894</v>
      </c>
      <c r="K356" s="6" t="s">
        <v>895</v>
      </c>
      <c r="M356" s="6" t="s">
        <v>896</v>
      </c>
      <c r="N356" s="6" t="s">
        <v>821</v>
      </c>
      <c r="O356" s="8">
        <v>65</v>
      </c>
    </row>
    <row r="357" spans="1:15" x14ac:dyDescent="0.35">
      <c r="A357" s="6">
        <v>10603</v>
      </c>
      <c r="B357" s="6" t="s">
        <v>800</v>
      </c>
      <c r="C357" s="6">
        <v>8</v>
      </c>
      <c r="D357" s="7">
        <v>36390</v>
      </c>
      <c r="E357" s="7">
        <v>36418</v>
      </c>
      <c r="F357" s="7">
        <v>36411</v>
      </c>
      <c r="G357" s="6">
        <v>2</v>
      </c>
      <c r="H357" s="8">
        <v>48.77</v>
      </c>
      <c r="I357" s="6" t="s">
        <v>801</v>
      </c>
      <c r="J357" s="6" t="s">
        <v>803</v>
      </c>
      <c r="K357" s="6" t="s">
        <v>804</v>
      </c>
      <c r="L357" s="6" t="s">
        <v>805</v>
      </c>
      <c r="M357" s="6" t="s">
        <v>806</v>
      </c>
      <c r="N357" s="6" t="s">
        <v>498</v>
      </c>
      <c r="O357" s="8">
        <v>1508</v>
      </c>
    </row>
    <row r="358" spans="1:15" x14ac:dyDescent="0.35">
      <c r="A358" s="6">
        <v>10604</v>
      </c>
      <c r="B358" s="6" t="s">
        <v>460</v>
      </c>
      <c r="C358" s="6">
        <v>1</v>
      </c>
      <c r="D358" s="7">
        <v>36390</v>
      </c>
      <c r="E358" s="7">
        <v>36418</v>
      </c>
      <c r="F358" s="7">
        <v>36401</v>
      </c>
      <c r="G358" s="6">
        <v>1</v>
      </c>
      <c r="H358" s="8">
        <v>7.46</v>
      </c>
      <c r="I358" s="6" t="s">
        <v>461</v>
      </c>
      <c r="J358" s="6" t="s">
        <v>463</v>
      </c>
      <c r="K358" s="6" t="s">
        <v>464</v>
      </c>
      <c r="M358" s="6" t="s">
        <v>465</v>
      </c>
      <c r="N358" s="6" t="s">
        <v>466</v>
      </c>
      <c r="O358" s="8">
        <v>256.5</v>
      </c>
    </row>
    <row r="359" spans="1:15" x14ac:dyDescent="0.35">
      <c r="A359" s="6">
        <v>10605</v>
      </c>
      <c r="B359" s="6" t="s">
        <v>652</v>
      </c>
      <c r="C359" s="6">
        <v>1</v>
      </c>
      <c r="D359" s="7">
        <v>36393</v>
      </c>
      <c r="E359" s="7">
        <v>36421</v>
      </c>
      <c r="F359" s="7">
        <v>36401</v>
      </c>
      <c r="G359" s="6">
        <v>2</v>
      </c>
      <c r="H359" s="8">
        <v>379.13</v>
      </c>
      <c r="I359" s="6" t="s">
        <v>653</v>
      </c>
      <c r="J359" s="6" t="s">
        <v>655</v>
      </c>
      <c r="K359" s="6" t="s">
        <v>656</v>
      </c>
      <c r="L359" s="6" t="s">
        <v>657</v>
      </c>
      <c r="M359" s="6" t="s">
        <v>658</v>
      </c>
      <c r="N359" s="6" t="s">
        <v>327</v>
      </c>
      <c r="O359" s="8">
        <v>4326</v>
      </c>
    </row>
    <row r="360" spans="1:15" x14ac:dyDescent="0.35">
      <c r="A360" s="6">
        <v>10606</v>
      </c>
      <c r="B360" s="6" t="s">
        <v>876</v>
      </c>
      <c r="C360" s="6">
        <v>4</v>
      </c>
      <c r="D360" s="7">
        <v>36394</v>
      </c>
      <c r="E360" s="7">
        <v>36422</v>
      </c>
      <c r="F360" s="7">
        <v>36403</v>
      </c>
      <c r="G360" s="6">
        <v>3</v>
      </c>
      <c r="H360" s="8">
        <v>79.400000000000006</v>
      </c>
      <c r="I360" s="6" t="s">
        <v>877</v>
      </c>
      <c r="J360" s="6" t="s">
        <v>879</v>
      </c>
      <c r="K360" s="6" t="s">
        <v>365</v>
      </c>
      <c r="L360" s="6" t="s">
        <v>366</v>
      </c>
      <c r="M360" s="6" t="s">
        <v>880</v>
      </c>
      <c r="N360" s="6" t="s">
        <v>368</v>
      </c>
      <c r="O360" s="8">
        <v>1413</v>
      </c>
    </row>
    <row r="361" spans="1:15" x14ac:dyDescent="0.35">
      <c r="A361" s="6">
        <v>10607</v>
      </c>
      <c r="B361" s="6" t="s">
        <v>800</v>
      </c>
      <c r="C361" s="6">
        <v>5</v>
      </c>
      <c r="D361" s="7">
        <v>36394</v>
      </c>
      <c r="E361" s="7">
        <v>36422</v>
      </c>
      <c r="F361" s="7">
        <v>36397</v>
      </c>
      <c r="G361" s="6">
        <v>1</v>
      </c>
      <c r="H361" s="8">
        <v>200.24</v>
      </c>
      <c r="I361" s="6" t="s">
        <v>801</v>
      </c>
      <c r="J361" s="6" t="s">
        <v>803</v>
      </c>
      <c r="K361" s="6" t="s">
        <v>804</v>
      </c>
      <c r="L361" s="6" t="s">
        <v>805</v>
      </c>
      <c r="M361" s="6" t="s">
        <v>806</v>
      </c>
      <c r="N361" s="6" t="s">
        <v>498</v>
      </c>
      <c r="O361" s="8">
        <v>6475.4</v>
      </c>
    </row>
    <row r="362" spans="1:15" x14ac:dyDescent="0.35">
      <c r="A362" s="6">
        <v>10608</v>
      </c>
      <c r="B362" s="6" t="s">
        <v>863</v>
      </c>
      <c r="C362" s="6">
        <v>4</v>
      </c>
      <c r="D362" s="7">
        <v>36395</v>
      </c>
      <c r="E362" s="7">
        <v>36423</v>
      </c>
      <c r="F362" s="7">
        <v>36404</v>
      </c>
      <c r="G362" s="6">
        <v>2</v>
      </c>
      <c r="H362" s="8">
        <v>27.79</v>
      </c>
      <c r="I362" s="6" t="s">
        <v>864</v>
      </c>
      <c r="J362" s="6" t="s">
        <v>866</v>
      </c>
      <c r="K362" s="6" t="s">
        <v>867</v>
      </c>
      <c r="M362" s="6" t="s">
        <v>868</v>
      </c>
      <c r="N362" s="6" t="s">
        <v>203</v>
      </c>
      <c r="O362" s="8">
        <v>1064</v>
      </c>
    </row>
    <row r="363" spans="1:15" x14ac:dyDescent="0.35">
      <c r="A363" s="6">
        <v>10609</v>
      </c>
      <c r="B363" s="6" t="s">
        <v>385</v>
      </c>
      <c r="C363" s="6">
        <v>7</v>
      </c>
      <c r="D363" s="7">
        <v>36396</v>
      </c>
      <c r="E363" s="7">
        <v>36424</v>
      </c>
      <c r="F363" s="7">
        <v>36402</v>
      </c>
      <c r="G363" s="6">
        <v>2</v>
      </c>
      <c r="H363" s="8">
        <v>1.85</v>
      </c>
      <c r="I363" s="6" t="s">
        <v>386</v>
      </c>
      <c r="J363" s="6" t="s">
        <v>388</v>
      </c>
      <c r="K363" s="6" t="s">
        <v>389</v>
      </c>
      <c r="M363" s="6" t="s">
        <v>390</v>
      </c>
      <c r="N363" s="6" t="s">
        <v>201</v>
      </c>
      <c r="O363" s="8">
        <v>424</v>
      </c>
    </row>
    <row r="364" spans="1:15" x14ac:dyDescent="0.35">
      <c r="A364" s="6">
        <v>10610</v>
      </c>
      <c r="B364" s="6" t="s">
        <v>568</v>
      </c>
      <c r="C364" s="6">
        <v>8</v>
      </c>
      <c r="D364" s="7">
        <v>36397</v>
      </c>
      <c r="E364" s="7">
        <v>36425</v>
      </c>
      <c r="F364" s="7">
        <v>36409</v>
      </c>
      <c r="G364" s="6">
        <v>1</v>
      </c>
      <c r="H364" s="8">
        <v>26.78</v>
      </c>
      <c r="I364" s="6" t="s">
        <v>569</v>
      </c>
      <c r="J364" s="6" t="s">
        <v>571</v>
      </c>
      <c r="K364" s="6" t="s">
        <v>572</v>
      </c>
      <c r="M364" s="6" t="s">
        <v>573</v>
      </c>
      <c r="N364" s="6" t="s">
        <v>201</v>
      </c>
      <c r="O364" s="8">
        <v>399</v>
      </c>
    </row>
    <row r="365" spans="1:15" x14ac:dyDescent="0.35">
      <c r="A365" s="6">
        <v>10611</v>
      </c>
      <c r="B365" s="6" t="s">
        <v>954</v>
      </c>
      <c r="C365" s="6">
        <v>6</v>
      </c>
      <c r="D365" s="7">
        <v>36397</v>
      </c>
      <c r="E365" s="7">
        <v>36425</v>
      </c>
      <c r="F365" s="7">
        <v>36404</v>
      </c>
      <c r="G365" s="6">
        <v>2</v>
      </c>
      <c r="H365" s="8">
        <v>80.650000000000006</v>
      </c>
      <c r="I365" s="6" t="s">
        <v>988</v>
      </c>
      <c r="J365" s="6" t="s">
        <v>957</v>
      </c>
      <c r="K365" s="6" t="s">
        <v>958</v>
      </c>
      <c r="M365" s="6" t="s">
        <v>959</v>
      </c>
      <c r="N365" s="6" t="s">
        <v>960</v>
      </c>
      <c r="O365" s="8">
        <v>808</v>
      </c>
    </row>
    <row r="366" spans="1:15" x14ac:dyDescent="0.35">
      <c r="A366" s="6">
        <v>10612</v>
      </c>
      <c r="B366" s="6" t="s">
        <v>800</v>
      </c>
      <c r="C366" s="6">
        <v>1</v>
      </c>
      <c r="D366" s="7">
        <v>36400</v>
      </c>
      <c r="E366" s="7">
        <v>36428</v>
      </c>
      <c r="F366" s="7">
        <v>36404</v>
      </c>
      <c r="G366" s="6">
        <v>2</v>
      </c>
      <c r="H366" s="8">
        <v>544.08000000000004</v>
      </c>
      <c r="I366" s="6" t="s">
        <v>801</v>
      </c>
      <c r="J366" s="6" t="s">
        <v>803</v>
      </c>
      <c r="K366" s="6" t="s">
        <v>804</v>
      </c>
      <c r="L366" s="6" t="s">
        <v>805</v>
      </c>
      <c r="M366" s="6" t="s">
        <v>806</v>
      </c>
      <c r="N366" s="6" t="s">
        <v>498</v>
      </c>
      <c r="O366" s="8">
        <v>6375</v>
      </c>
    </row>
    <row r="367" spans="1:15" x14ac:dyDescent="0.35">
      <c r="A367" s="6">
        <v>10613</v>
      </c>
      <c r="B367" s="6" t="s">
        <v>519</v>
      </c>
      <c r="C367" s="6">
        <v>4</v>
      </c>
      <c r="D367" s="7">
        <v>36401</v>
      </c>
      <c r="E367" s="7">
        <v>36429</v>
      </c>
      <c r="F367" s="7">
        <v>36404</v>
      </c>
      <c r="G367" s="6">
        <v>2</v>
      </c>
      <c r="H367" s="8">
        <v>8.11</v>
      </c>
      <c r="I367" s="6" t="s">
        <v>520</v>
      </c>
      <c r="J367" s="6" t="s">
        <v>522</v>
      </c>
      <c r="K367" s="6" t="s">
        <v>523</v>
      </c>
      <c r="L367" s="6" t="s">
        <v>524</v>
      </c>
      <c r="M367" s="6" t="s">
        <v>525</v>
      </c>
      <c r="N367" s="6" t="s">
        <v>507</v>
      </c>
      <c r="O367" s="8">
        <v>358</v>
      </c>
    </row>
    <row r="368" spans="1:15" x14ac:dyDescent="0.35">
      <c r="A368" s="6">
        <v>10614</v>
      </c>
      <c r="B368" s="6" t="s">
        <v>286</v>
      </c>
      <c r="C368" s="6">
        <v>8</v>
      </c>
      <c r="D368" s="7">
        <v>36401</v>
      </c>
      <c r="E368" s="7">
        <v>36429</v>
      </c>
      <c r="F368" s="7">
        <v>36404</v>
      </c>
      <c r="G368" s="6">
        <v>3</v>
      </c>
      <c r="H368" s="8">
        <v>1.93</v>
      </c>
      <c r="I368" s="6" t="s">
        <v>287</v>
      </c>
      <c r="J368" s="6" t="s">
        <v>289</v>
      </c>
      <c r="K368" s="6" t="s">
        <v>290</v>
      </c>
      <c r="M368" s="6" t="s">
        <v>291</v>
      </c>
      <c r="N368" s="6" t="s">
        <v>203</v>
      </c>
      <c r="O368" s="8">
        <v>464</v>
      </c>
    </row>
    <row r="369" spans="1:15" x14ac:dyDescent="0.35">
      <c r="A369" s="6">
        <v>10615</v>
      </c>
      <c r="B369" s="6" t="s">
        <v>946</v>
      </c>
      <c r="C369" s="6">
        <v>2</v>
      </c>
      <c r="D369" s="7">
        <v>36402</v>
      </c>
      <c r="E369" s="7">
        <v>36430</v>
      </c>
      <c r="F369" s="7">
        <v>36409</v>
      </c>
      <c r="G369" s="6">
        <v>3</v>
      </c>
      <c r="H369" s="8">
        <v>0.75</v>
      </c>
      <c r="I369" s="6" t="s">
        <v>947</v>
      </c>
      <c r="J369" s="6" t="s">
        <v>950</v>
      </c>
      <c r="K369" s="6" t="s">
        <v>951</v>
      </c>
      <c r="M369" s="6" t="s">
        <v>952</v>
      </c>
      <c r="N369" s="6" t="s">
        <v>929</v>
      </c>
      <c r="O369" s="8">
        <v>120</v>
      </c>
    </row>
    <row r="370" spans="1:15" x14ac:dyDescent="0.35">
      <c r="A370" s="6">
        <v>10616</v>
      </c>
      <c r="B370" s="6" t="s">
        <v>491</v>
      </c>
      <c r="C370" s="6">
        <v>1</v>
      </c>
      <c r="D370" s="7">
        <v>36403</v>
      </c>
      <c r="E370" s="7">
        <v>36431</v>
      </c>
      <c r="F370" s="7">
        <v>36408</v>
      </c>
      <c r="G370" s="6">
        <v>2</v>
      </c>
      <c r="H370" s="8">
        <v>116.53</v>
      </c>
      <c r="I370" s="6" t="s">
        <v>492</v>
      </c>
      <c r="J370" s="6" t="s">
        <v>494</v>
      </c>
      <c r="K370" s="6" t="s">
        <v>495</v>
      </c>
      <c r="L370" s="6" t="s">
        <v>496</v>
      </c>
      <c r="M370" s="6" t="s">
        <v>497</v>
      </c>
      <c r="N370" s="6" t="s">
        <v>498</v>
      </c>
      <c r="O370" s="8">
        <v>5032</v>
      </c>
    </row>
    <row r="371" spans="1:15" x14ac:dyDescent="0.35">
      <c r="A371" s="6">
        <v>10617</v>
      </c>
      <c r="B371" s="6" t="s">
        <v>491</v>
      </c>
      <c r="C371" s="6">
        <v>4</v>
      </c>
      <c r="D371" s="7">
        <v>36403</v>
      </c>
      <c r="E371" s="7">
        <v>36431</v>
      </c>
      <c r="F371" s="7">
        <v>36407</v>
      </c>
      <c r="G371" s="6">
        <v>2</v>
      </c>
      <c r="H371" s="8">
        <v>18.53</v>
      </c>
      <c r="I371" s="6" t="s">
        <v>492</v>
      </c>
      <c r="J371" s="6" t="s">
        <v>494</v>
      </c>
      <c r="K371" s="6" t="s">
        <v>495</v>
      </c>
      <c r="L371" s="6" t="s">
        <v>496</v>
      </c>
      <c r="M371" s="6" t="s">
        <v>497</v>
      </c>
      <c r="N371" s="6" t="s">
        <v>498</v>
      </c>
      <c r="O371" s="8">
        <v>1650</v>
      </c>
    </row>
    <row r="372" spans="1:15" x14ac:dyDescent="0.35">
      <c r="A372" s="6">
        <v>10618</v>
      </c>
      <c r="B372" s="6" t="s">
        <v>652</v>
      </c>
      <c r="C372" s="6">
        <v>1</v>
      </c>
      <c r="D372" s="7">
        <v>36404</v>
      </c>
      <c r="E372" s="7">
        <v>36446</v>
      </c>
      <c r="F372" s="7">
        <v>36411</v>
      </c>
      <c r="G372" s="6">
        <v>1</v>
      </c>
      <c r="H372" s="8">
        <v>154.68</v>
      </c>
      <c r="I372" s="6" t="s">
        <v>653</v>
      </c>
      <c r="J372" s="6" t="s">
        <v>655</v>
      </c>
      <c r="K372" s="6" t="s">
        <v>656</v>
      </c>
      <c r="L372" s="6" t="s">
        <v>657</v>
      </c>
      <c r="M372" s="6" t="s">
        <v>658</v>
      </c>
      <c r="N372" s="6" t="s">
        <v>327</v>
      </c>
      <c r="O372" s="8">
        <v>2697.5</v>
      </c>
    </row>
    <row r="373" spans="1:15" x14ac:dyDescent="0.35">
      <c r="A373" s="6">
        <v>10619</v>
      </c>
      <c r="B373" s="6" t="s">
        <v>652</v>
      </c>
      <c r="C373" s="6">
        <v>3</v>
      </c>
      <c r="D373" s="7">
        <v>36407</v>
      </c>
      <c r="E373" s="7">
        <v>36435</v>
      </c>
      <c r="F373" s="7">
        <v>36410</v>
      </c>
      <c r="G373" s="6">
        <v>3</v>
      </c>
      <c r="H373" s="8">
        <v>91.05</v>
      </c>
      <c r="I373" s="6" t="s">
        <v>653</v>
      </c>
      <c r="J373" s="6" t="s">
        <v>655</v>
      </c>
      <c r="K373" s="6" t="s">
        <v>656</v>
      </c>
      <c r="L373" s="6" t="s">
        <v>657</v>
      </c>
      <c r="M373" s="6" t="s">
        <v>658</v>
      </c>
      <c r="N373" s="6" t="s">
        <v>327</v>
      </c>
      <c r="O373" s="8">
        <v>1260</v>
      </c>
    </row>
    <row r="374" spans="1:15" x14ac:dyDescent="0.35">
      <c r="A374" s="6">
        <v>10620</v>
      </c>
      <c r="B374" s="6" t="s">
        <v>576</v>
      </c>
      <c r="C374" s="6">
        <v>2</v>
      </c>
      <c r="D374" s="7">
        <v>36408</v>
      </c>
      <c r="E374" s="7">
        <v>36436</v>
      </c>
      <c r="F374" s="7">
        <v>36417</v>
      </c>
      <c r="G374" s="6">
        <v>3</v>
      </c>
      <c r="H374" s="8">
        <v>0.94</v>
      </c>
      <c r="I374" s="6" t="s">
        <v>577</v>
      </c>
      <c r="J374" s="6" t="s">
        <v>989</v>
      </c>
      <c r="K374" s="6" t="s">
        <v>580</v>
      </c>
      <c r="L374" s="6" t="s">
        <v>325</v>
      </c>
      <c r="M374" s="6" t="s">
        <v>581</v>
      </c>
      <c r="N374" s="6" t="s">
        <v>327</v>
      </c>
      <c r="O374" s="8">
        <v>57.5</v>
      </c>
    </row>
    <row r="375" spans="1:15" x14ac:dyDescent="0.35">
      <c r="A375" s="6">
        <v>10621</v>
      </c>
      <c r="B375" s="6" t="s">
        <v>545</v>
      </c>
      <c r="C375" s="6">
        <v>4</v>
      </c>
      <c r="D375" s="7">
        <v>36408</v>
      </c>
      <c r="E375" s="7">
        <v>36436</v>
      </c>
      <c r="F375" s="7">
        <v>36414</v>
      </c>
      <c r="G375" s="6">
        <v>2</v>
      </c>
      <c r="H375" s="8">
        <v>23.73</v>
      </c>
      <c r="I375" s="6" t="s">
        <v>546</v>
      </c>
      <c r="J375" s="6" t="s">
        <v>548</v>
      </c>
      <c r="K375" s="6" t="s">
        <v>549</v>
      </c>
      <c r="L375" s="6" t="s">
        <v>550</v>
      </c>
      <c r="M375" s="6" t="s">
        <v>551</v>
      </c>
      <c r="N375" s="6" t="s">
        <v>273</v>
      </c>
      <c r="O375" s="8">
        <v>758.5</v>
      </c>
    </row>
    <row r="376" spans="1:15" x14ac:dyDescent="0.35">
      <c r="A376" s="6">
        <v>10622</v>
      </c>
      <c r="B376" s="6" t="s">
        <v>771</v>
      </c>
      <c r="C376" s="6">
        <v>4</v>
      </c>
      <c r="D376" s="7">
        <v>36409</v>
      </c>
      <c r="E376" s="7">
        <v>36437</v>
      </c>
      <c r="F376" s="7">
        <v>36414</v>
      </c>
      <c r="G376" s="6">
        <v>3</v>
      </c>
      <c r="H376" s="8">
        <v>50.97</v>
      </c>
      <c r="I376" s="6" t="s">
        <v>772</v>
      </c>
      <c r="J376" s="6" t="s">
        <v>774</v>
      </c>
      <c r="K376" s="6" t="s">
        <v>514</v>
      </c>
      <c r="L376" s="6" t="s">
        <v>515</v>
      </c>
      <c r="M376" s="6" t="s">
        <v>775</v>
      </c>
      <c r="N376" s="6" t="s">
        <v>368</v>
      </c>
      <c r="O376" s="8">
        <v>605</v>
      </c>
    </row>
    <row r="377" spans="1:15" x14ac:dyDescent="0.35">
      <c r="A377" s="6">
        <v>10623</v>
      </c>
      <c r="B377" s="6" t="s">
        <v>131</v>
      </c>
      <c r="C377" s="6">
        <v>8</v>
      </c>
      <c r="D377" s="7">
        <v>36410</v>
      </c>
      <c r="E377" s="7">
        <v>36438</v>
      </c>
      <c r="F377" s="7">
        <v>36415</v>
      </c>
      <c r="G377" s="6">
        <v>2</v>
      </c>
      <c r="H377" s="8">
        <v>97.18</v>
      </c>
      <c r="I377" s="6" t="s">
        <v>439</v>
      </c>
      <c r="J377" s="6" t="s">
        <v>441</v>
      </c>
      <c r="K377" s="6" t="s">
        <v>442</v>
      </c>
      <c r="M377" s="6" t="s">
        <v>443</v>
      </c>
      <c r="N377" s="6" t="s">
        <v>203</v>
      </c>
      <c r="O377" s="8">
        <v>1429.75</v>
      </c>
    </row>
    <row r="378" spans="1:15" x14ac:dyDescent="0.35">
      <c r="A378" s="6">
        <v>10624</v>
      </c>
      <c r="B378" s="6" t="s">
        <v>854</v>
      </c>
      <c r="C378" s="6">
        <v>4</v>
      </c>
      <c r="D378" s="7">
        <v>36410</v>
      </c>
      <c r="E378" s="7">
        <v>36438</v>
      </c>
      <c r="F378" s="7">
        <v>36422</v>
      </c>
      <c r="G378" s="6">
        <v>2</v>
      </c>
      <c r="H378" s="8">
        <v>94.8</v>
      </c>
      <c r="I378" s="6" t="s">
        <v>855</v>
      </c>
      <c r="J378" s="6" t="s">
        <v>857</v>
      </c>
      <c r="K378" s="6" t="s">
        <v>858</v>
      </c>
      <c r="L378" s="6" t="s">
        <v>859</v>
      </c>
      <c r="M378" s="6" t="s">
        <v>860</v>
      </c>
      <c r="N378" s="6" t="s">
        <v>498</v>
      </c>
      <c r="O378" s="8">
        <v>1393.24</v>
      </c>
    </row>
    <row r="379" spans="1:15" x14ac:dyDescent="0.35">
      <c r="A379" s="6">
        <v>10625</v>
      </c>
      <c r="B379" s="6" t="s">
        <v>251</v>
      </c>
      <c r="C379" s="6">
        <v>3</v>
      </c>
      <c r="D379" s="7">
        <v>36411</v>
      </c>
      <c r="E379" s="7">
        <v>36439</v>
      </c>
      <c r="F379" s="7">
        <v>36417</v>
      </c>
      <c r="G379" s="6">
        <v>1</v>
      </c>
      <c r="H379" s="8">
        <v>43.9</v>
      </c>
      <c r="I379" s="6" t="s">
        <v>252</v>
      </c>
      <c r="J379" s="6" t="s">
        <v>255</v>
      </c>
      <c r="K379" s="6" t="s">
        <v>256</v>
      </c>
      <c r="M379" s="6" t="s">
        <v>257</v>
      </c>
      <c r="N379" s="6" t="s">
        <v>258</v>
      </c>
      <c r="O379" s="8">
        <v>479.75</v>
      </c>
    </row>
    <row r="380" spans="1:15" x14ac:dyDescent="0.35">
      <c r="A380" s="6">
        <v>10626</v>
      </c>
      <c r="B380" s="6" t="s">
        <v>276</v>
      </c>
      <c r="C380" s="6">
        <v>1</v>
      </c>
      <c r="D380" s="7">
        <v>36414</v>
      </c>
      <c r="E380" s="7">
        <v>36442</v>
      </c>
      <c r="F380" s="7">
        <v>36423</v>
      </c>
      <c r="G380" s="6">
        <v>2</v>
      </c>
      <c r="H380" s="8">
        <v>138.69</v>
      </c>
      <c r="I380" s="6" t="s">
        <v>277</v>
      </c>
      <c r="J380" s="6" t="s">
        <v>280</v>
      </c>
      <c r="K380" s="6" t="s">
        <v>281</v>
      </c>
      <c r="M380" s="6" t="s">
        <v>282</v>
      </c>
      <c r="N380" s="6" t="s">
        <v>283</v>
      </c>
      <c r="O380" s="8">
        <v>1503.6</v>
      </c>
    </row>
    <row r="381" spans="1:15" x14ac:dyDescent="0.35">
      <c r="A381" s="6">
        <v>10627</v>
      </c>
      <c r="B381" s="6" t="s">
        <v>800</v>
      </c>
      <c r="C381" s="6">
        <v>8</v>
      </c>
      <c r="D381" s="7">
        <v>36414</v>
      </c>
      <c r="E381" s="7">
        <v>36456</v>
      </c>
      <c r="F381" s="7">
        <v>36424</v>
      </c>
      <c r="G381" s="6">
        <v>3</v>
      </c>
      <c r="H381" s="8">
        <v>107.46</v>
      </c>
      <c r="I381" s="6" t="s">
        <v>801</v>
      </c>
      <c r="J381" s="6" t="s">
        <v>803</v>
      </c>
      <c r="K381" s="6" t="s">
        <v>804</v>
      </c>
      <c r="L381" s="6" t="s">
        <v>805</v>
      </c>
      <c r="M381" s="6" t="s">
        <v>806</v>
      </c>
      <c r="N381" s="6" t="s">
        <v>498</v>
      </c>
      <c r="O381" s="8">
        <v>1264.5</v>
      </c>
    </row>
    <row r="382" spans="1:15" x14ac:dyDescent="0.35">
      <c r="A382" s="6">
        <v>10628</v>
      </c>
      <c r="B382" s="6" t="s">
        <v>294</v>
      </c>
      <c r="C382" s="6">
        <v>4</v>
      </c>
      <c r="D382" s="7">
        <v>36415</v>
      </c>
      <c r="E382" s="7">
        <v>36443</v>
      </c>
      <c r="F382" s="7">
        <v>36423</v>
      </c>
      <c r="G382" s="6">
        <v>3</v>
      </c>
      <c r="H382" s="8">
        <v>30.36</v>
      </c>
      <c r="I382" s="6" t="s">
        <v>295</v>
      </c>
      <c r="J382" s="6" t="s">
        <v>298</v>
      </c>
      <c r="K382" s="6" t="s">
        <v>299</v>
      </c>
      <c r="M382" s="6" t="s">
        <v>300</v>
      </c>
      <c r="N382" s="6" t="s">
        <v>201</v>
      </c>
      <c r="O382" s="8">
        <v>450</v>
      </c>
    </row>
    <row r="383" spans="1:15" x14ac:dyDescent="0.35">
      <c r="A383" s="6">
        <v>10629</v>
      </c>
      <c r="B383" s="6" t="s">
        <v>477</v>
      </c>
      <c r="C383" s="6">
        <v>4</v>
      </c>
      <c r="D383" s="7">
        <v>36415</v>
      </c>
      <c r="E383" s="7">
        <v>36443</v>
      </c>
      <c r="F383" s="7">
        <v>36423</v>
      </c>
      <c r="G383" s="6">
        <v>3</v>
      </c>
      <c r="H383" s="8">
        <v>85.46</v>
      </c>
      <c r="I383" s="6" t="s">
        <v>478</v>
      </c>
      <c r="J383" s="6" t="s">
        <v>480</v>
      </c>
      <c r="K383" s="6" t="s">
        <v>481</v>
      </c>
      <c r="M383" s="6" t="s">
        <v>482</v>
      </c>
      <c r="N383" s="6" t="s">
        <v>215</v>
      </c>
      <c r="O383" s="8">
        <v>2775.05</v>
      </c>
    </row>
    <row r="384" spans="1:15" x14ac:dyDescent="0.35">
      <c r="A384" s="6">
        <v>10630</v>
      </c>
      <c r="B384" s="6" t="s">
        <v>553</v>
      </c>
      <c r="C384" s="6">
        <v>1</v>
      </c>
      <c r="D384" s="7">
        <v>36416</v>
      </c>
      <c r="E384" s="7">
        <v>36444</v>
      </c>
      <c r="F384" s="7">
        <v>36422</v>
      </c>
      <c r="G384" s="6">
        <v>2</v>
      </c>
      <c r="H384" s="8">
        <v>32.35</v>
      </c>
      <c r="I384" s="6" t="s">
        <v>554</v>
      </c>
      <c r="J384" s="6" t="s">
        <v>556</v>
      </c>
      <c r="K384" s="6" t="s">
        <v>557</v>
      </c>
      <c r="M384" s="6" t="s">
        <v>558</v>
      </c>
      <c r="N384" s="6" t="s">
        <v>203</v>
      </c>
      <c r="O384" s="8">
        <v>918</v>
      </c>
    </row>
    <row r="385" spans="1:15" x14ac:dyDescent="0.35">
      <c r="A385" s="6">
        <v>10631</v>
      </c>
      <c r="B385" s="6" t="s">
        <v>568</v>
      </c>
      <c r="C385" s="6">
        <v>8</v>
      </c>
      <c r="D385" s="7">
        <v>36417</v>
      </c>
      <c r="E385" s="7">
        <v>36445</v>
      </c>
      <c r="F385" s="7">
        <v>36418</v>
      </c>
      <c r="G385" s="6">
        <v>1</v>
      </c>
      <c r="H385" s="8">
        <v>0.87</v>
      </c>
      <c r="I385" s="6" t="s">
        <v>569</v>
      </c>
      <c r="J385" s="6" t="s">
        <v>571</v>
      </c>
      <c r="K385" s="6" t="s">
        <v>572</v>
      </c>
      <c r="M385" s="6" t="s">
        <v>573</v>
      </c>
      <c r="N385" s="6" t="s">
        <v>201</v>
      </c>
      <c r="O385" s="8">
        <v>62</v>
      </c>
    </row>
    <row r="386" spans="1:15" x14ac:dyDescent="0.35">
      <c r="A386" s="6">
        <v>10632</v>
      </c>
      <c r="B386" s="6" t="s">
        <v>915</v>
      </c>
      <c r="C386" s="6">
        <v>8</v>
      </c>
      <c r="D386" s="7">
        <v>36417</v>
      </c>
      <c r="E386" s="7">
        <v>36445</v>
      </c>
      <c r="F386" s="7">
        <v>36422</v>
      </c>
      <c r="G386" s="6">
        <v>1</v>
      </c>
      <c r="H386" s="8">
        <v>41.38</v>
      </c>
      <c r="I386" s="6" t="s">
        <v>916</v>
      </c>
      <c r="J386" s="6" t="s">
        <v>918</v>
      </c>
      <c r="K386" s="6" t="s">
        <v>919</v>
      </c>
      <c r="M386" s="6" t="s">
        <v>920</v>
      </c>
      <c r="N386" s="6" t="s">
        <v>203</v>
      </c>
      <c r="O386" s="8">
        <v>620</v>
      </c>
    </row>
    <row r="387" spans="1:15" x14ac:dyDescent="0.35">
      <c r="A387" s="6">
        <v>10633</v>
      </c>
      <c r="B387" s="6" t="s">
        <v>400</v>
      </c>
      <c r="C387" s="6">
        <v>7</v>
      </c>
      <c r="D387" s="7">
        <v>36418</v>
      </c>
      <c r="E387" s="7">
        <v>36446</v>
      </c>
      <c r="F387" s="7">
        <v>36421</v>
      </c>
      <c r="G387" s="6">
        <v>3</v>
      </c>
      <c r="H387" s="8">
        <v>477.9</v>
      </c>
      <c r="I387" s="6" t="s">
        <v>401</v>
      </c>
      <c r="J387" s="6" t="s">
        <v>404</v>
      </c>
      <c r="K387" s="6" t="s">
        <v>405</v>
      </c>
      <c r="M387" s="6" t="s">
        <v>406</v>
      </c>
      <c r="N387" s="6" t="s">
        <v>216</v>
      </c>
      <c r="O387" s="8">
        <v>6483.05</v>
      </c>
    </row>
    <row r="388" spans="1:15" x14ac:dyDescent="0.35">
      <c r="A388" s="6">
        <v>10634</v>
      </c>
      <c r="B388" s="6" t="s">
        <v>423</v>
      </c>
      <c r="C388" s="6">
        <v>4</v>
      </c>
      <c r="D388" s="7">
        <v>36418</v>
      </c>
      <c r="E388" s="7">
        <v>36446</v>
      </c>
      <c r="F388" s="7">
        <v>36424</v>
      </c>
      <c r="G388" s="6">
        <v>3</v>
      </c>
      <c r="H388" s="8">
        <v>487.38</v>
      </c>
      <c r="I388" s="6" t="s">
        <v>424</v>
      </c>
      <c r="J388" s="6" t="s">
        <v>427</v>
      </c>
      <c r="K388" s="6" t="s">
        <v>428</v>
      </c>
      <c r="M388" s="6" t="s">
        <v>429</v>
      </c>
      <c r="N388" s="6" t="s">
        <v>201</v>
      </c>
      <c r="O388" s="8">
        <v>4985.5</v>
      </c>
    </row>
    <row r="389" spans="1:15" x14ac:dyDescent="0.35">
      <c r="A389" s="6">
        <v>10635</v>
      </c>
      <c r="B389" s="6" t="s">
        <v>635</v>
      </c>
      <c r="C389" s="6">
        <v>8</v>
      </c>
      <c r="D389" s="7">
        <v>36421</v>
      </c>
      <c r="E389" s="7">
        <v>36449</v>
      </c>
      <c r="F389" s="7">
        <v>36424</v>
      </c>
      <c r="G389" s="6">
        <v>3</v>
      </c>
      <c r="H389" s="8">
        <v>47.46</v>
      </c>
      <c r="I389" s="6" t="s">
        <v>636</v>
      </c>
      <c r="J389" s="6" t="s">
        <v>638</v>
      </c>
      <c r="K389" s="6" t="s">
        <v>639</v>
      </c>
      <c r="M389" s="6" t="s">
        <v>640</v>
      </c>
      <c r="N389" s="6" t="s">
        <v>213</v>
      </c>
      <c r="O389" s="8">
        <v>1380.25</v>
      </c>
    </row>
    <row r="390" spans="1:15" x14ac:dyDescent="0.35">
      <c r="A390" s="6">
        <v>10636</v>
      </c>
      <c r="B390" s="6" t="s">
        <v>923</v>
      </c>
      <c r="C390" s="6">
        <v>4</v>
      </c>
      <c r="D390" s="7">
        <v>36422</v>
      </c>
      <c r="E390" s="7">
        <v>36450</v>
      </c>
      <c r="F390" s="7">
        <v>36429</v>
      </c>
      <c r="G390" s="6">
        <v>1</v>
      </c>
      <c r="H390" s="8">
        <v>1.1499999999999999</v>
      </c>
      <c r="I390" s="6" t="s">
        <v>924</v>
      </c>
      <c r="J390" s="6" t="s">
        <v>926</v>
      </c>
      <c r="K390" s="6" t="s">
        <v>927</v>
      </c>
      <c r="M390" s="6" t="s">
        <v>928</v>
      </c>
      <c r="N390" s="6" t="s">
        <v>929</v>
      </c>
      <c r="O390" s="8">
        <v>629.5</v>
      </c>
    </row>
    <row r="391" spans="1:15" x14ac:dyDescent="0.35">
      <c r="A391" s="6">
        <v>10637</v>
      </c>
      <c r="B391" s="6" t="s">
        <v>734</v>
      </c>
      <c r="C391" s="6">
        <v>6</v>
      </c>
      <c r="D391" s="7">
        <v>36422</v>
      </c>
      <c r="E391" s="7">
        <v>36450</v>
      </c>
      <c r="F391" s="7">
        <v>36429</v>
      </c>
      <c r="G391" s="6">
        <v>1</v>
      </c>
      <c r="H391" s="8">
        <v>201.29</v>
      </c>
      <c r="I391" s="6" t="s">
        <v>735</v>
      </c>
      <c r="J391" s="6" t="s">
        <v>737</v>
      </c>
      <c r="K391" s="6" t="s">
        <v>365</v>
      </c>
      <c r="L391" s="6" t="s">
        <v>366</v>
      </c>
      <c r="M391" s="6" t="s">
        <v>738</v>
      </c>
      <c r="N391" s="6" t="s">
        <v>368</v>
      </c>
      <c r="O391" s="8">
        <v>2896.25</v>
      </c>
    </row>
    <row r="392" spans="1:15" x14ac:dyDescent="0.35">
      <c r="A392" s="6">
        <v>10638</v>
      </c>
      <c r="B392" s="6" t="s">
        <v>618</v>
      </c>
      <c r="C392" s="6">
        <v>3</v>
      </c>
      <c r="D392" s="7">
        <v>36423</v>
      </c>
      <c r="E392" s="7">
        <v>36451</v>
      </c>
      <c r="F392" s="7">
        <v>36435</v>
      </c>
      <c r="G392" s="6">
        <v>1</v>
      </c>
      <c r="H392" s="8">
        <v>158.44</v>
      </c>
      <c r="I392" s="6" t="s">
        <v>619</v>
      </c>
      <c r="J392" s="6" t="s">
        <v>621</v>
      </c>
      <c r="K392" s="6" t="s">
        <v>622</v>
      </c>
      <c r="L392" s="6" t="s">
        <v>623</v>
      </c>
      <c r="M392" s="6" t="s">
        <v>624</v>
      </c>
      <c r="N392" s="6" t="s">
        <v>507</v>
      </c>
      <c r="O392" s="8">
        <v>2720.05</v>
      </c>
    </row>
    <row r="393" spans="1:15" x14ac:dyDescent="0.35">
      <c r="A393" s="6">
        <v>10639</v>
      </c>
      <c r="B393" s="6" t="s">
        <v>791</v>
      </c>
      <c r="C393" s="6">
        <v>7</v>
      </c>
      <c r="D393" s="7">
        <v>36423</v>
      </c>
      <c r="E393" s="7">
        <v>36451</v>
      </c>
      <c r="F393" s="7">
        <v>36430</v>
      </c>
      <c r="G393" s="6">
        <v>3</v>
      </c>
      <c r="H393" s="8">
        <v>38.64</v>
      </c>
      <c r="I393" s="6" t="s">
        <v>792</v>
      </c>
      <c r="J393" s="6" t="s">
        <v>794</v>
      </c>
      <c r="K393" s="6" t="s">
        <v>795</v>
      </c>
      <c r="M393" s="6" t="s">
        <v>796</v>
      </c>
      <c r="N393" s="6" t="s">
        <v>797</v>
      </c>
      <c r="O393" s="8">
        <v>500</v>
      </c>
    </row>
    <row r="394" spans="1:15" x14ac:dyDescent="0.35">
      <c r="A394" s="6">
        <v>10640</v>
      </c>
      <c r="B394" s="6" t="s">
        <v>915</v>
      </c>
      <c r="C394" s="6">
        <v>4</v>
      </c>
      <c r="D394" s="7">
        <v>36424</v>
      </c>
      <c r="E394" s="7">
        <v>36452</v>
      </c>
      <c r="F394" s="7">
        <v>36431</v>
      </c>
      <c r="G394" s="6">
        <v>1</v>
      </c>
      <c r="H394" s="8">
        <v>23.55</v>
      </c>
      <c r="I394" s="6" t="s">
        <v>916</v>
      </c>
      <c r="J394" s="6" t="s">
        <v>918</v>
      </c>
      <c r="K394" s="6" t="s">
        <v>919</v>
      </c>
      <c r="M394" s="6" t="s">
        <v>920</v>
      </c>
      <c r="N394" s="6" t="s">
        <v>203</v>
      </c>
      <c r="O394" s="8">
        <v>945</v>
      </c>
    </row>
    <row r="395" spans="1:15" x14ac:dyDescent="0.35">
      <c r="A395" s="6">
        <v>10641</v>
      </c>
      <c r="B395" s="6" t="s">
        <v>519</v>
      </c>
      <c r="C395" s="6">
        <v>4</v>
      </c>
      <c r="D395" s="7">
        <v>36425</v>
      </c>
      <c r="E395" s="7">
        <v>36453</v>
      </c>
      <c r="F395" s="7">
        <v>36429</v>
      </c>
      <c r="G395" s="6">
        <v>2</v>
      </c>
      <c r="H395" s="8">
        <v>179.61</v>
      </c>
      <c r="I395" s="6" t="s">
        <v>520</v>
      </c>
      <c r="J395" s="6" t="s">
        <v>522</v>
      </c>
      <c r="K395" s="6" t="s">
        <v>523</v>
      </c>
      <c r="L395" s="6" t="s">
        <v>524</v>
      </c>
      <c r="M395" s="6" t="s">
        <v>525</v>
      </c>
      <c r="N395" s="6" t="s">
        <v>507</v>
      </c>
      <c r="O395" s="8">
        <v>2054</v>
      </c>
    </row>
    <row r="396" spans="1:15" x14ac:dyDescent="0.35">
      <c r="A396" s="6">
        <v>10642</v>
      </c>
      <c r="B396" s="6" t="s">
        <v>815</v>
      </c>
      <c r="C396" s="6">
        <v>7</v>
      </c>
      <c r="D396" s="7">
        <v>36425</v>
      </c>
      <c r="E396" s="7">
        <v>36453</v>
      </c>
      <c r="F396" s="7">
        <v>36439</v>
      </c>
      <c r="G396" s="6">
        <v>3</v>
      </c>
      <c r="H396" s="8">
        <v>41.89</v>
      </c>
      <c r="I396" s="6" t="s">
        <v>816</v>
      </c>
      <c r="J396" s="6" t="s">
        <v>818</v>
      </c>
      <c r="K396" s="6" t="s">
        <v>819</v>
      </c>
      <c r="M396" s="6" t="s">
        <v>820</v>
      </c>
      <c r="N396" s="6" t="s">
        <v>821</v>
      </c>
      <c r="O396" s="8">
        <v>870</v>
      </c>
    </row>
    <row r="397" spans="1:15" x14ac:dyDescent="0.35">
      <c r="A397" s="6">
        <v>10643</v>
      </c>
      <c r="B397" s="6" t="s">
        <v>242</v>
      </c>
      <c r="C397" s="6">
        <v>6</v>
      </c>
      <c r="D397" s="7">
        <v>36428</v>
      </c>
      <c r="E397" s="7">
        <v>36456</v>
      </c>
      <c r="F397" s="7">
        <v>36436</v>
      </c>
      <c r="G397" s="6">
        <v>1</v>
      </c>
      <c r="H397" s="8">
        <v>29.46</v>
      </c>
      <c r="I397" s="6" t="s">
        <v>243</v>
      </c>
      <c r="J397" s="6" t="s">
        <v>246</v>
      </c>
      <c r="K397" s="6" t="s">
        <v>247</v>
      </c>
      <c r="M397" s="6" t="s">
        <v>248</v>
      </c>
      <c r="N397" s="6" t="s">
        <v>203</v>
      </c>
      <c r="O397" s="8">
        <v>1086</v>
      </c>
    </row>
    <row r="398" spans="1:15" x14ac:dyDescent="0.35">
      <c r="A398" s="6">
        <v>10644</v>
      </c>
      <c r="B398" s="6" t="s">
        <v>931</v>
      </c>
      <c r="C398" s="6">
        <v>3</v>
      </c>
      <c r="D398" s="7">
        <v>36428</v>
      </c>
      <c r="E398" s="7">
        <v>36456</v>
      </c>
      <c r="F398" s="7">
        <v>36435</v>
      </c>
      <c r="G398" s="6">
        <v>2</v>
      </c>
      <c r="H398" s="8">
        <v>0.14000000000000001</v>
      </c>
      <c r="I398" s="6" t="s">
        <v>932</v>
      </c>
      <c r="J398" s="6" t="s">
        <v>934</v>
      </c>
      <c r="K398" s="6" t="s">
        <v>935</v>
      </c>
      <c r="L398" s="6" t="s">
        <v>366</v>
      </c>
      <c r="M398" s="6" t="s">
        <v>936</v>
      </c>
      <c r="N398" s="6" t="s">
        <v>368</v>
      </c>
      <c r="O398" s="8">
        <v>1422</v>
      </c>
    </row>
    <row r="399" spans="1:15" x14ac:dyDescent="0.35">
      <c r="A399" s="6">
        <v>10645</v>
      </c>
      <c r="B399" s="6" t="s">
        <v>510</v>
      </c>
      <c r="C399" s="6">
        <v>4</v>
      </c>
      <c r="D399" s="7">
        <v>36429</v>
      </c>
      <c r="E399" s="7">
        <v>36457</v>
      </c>
      <c r="F399" s="7">
        <v>36436</v>
      </c>
      <c r="G399" s="6">
        <v>1</v>
      </c>
      <c r="H399" s="8">
        <v>12.41</v>
      </c>
      <c r="I399" s="6" t="s">
        <v>511</v>
      </c>
      <c r="J399" s="6" t="s">
        <v>513</v>
      </c>
      <c r="K399" s="6" t="s">
        <v>514</v>
      </c>
      <c r="L399" s="6" t="s">
        <v>515</v>
      </c>
      <c r="M399" s="6" t="s">
        <v>516</v>
      </c>
      <c r="N399" s="6" t="s">
        <v>368</v>
      </c>
      <c r="O399" s="8">
        <v>1535</v>
      </c>
    </row>
    <row r="400" spans="1:15" x14ac:dyDescent="0.35">
      <c r="A400" s="6">
        <v>10646</v>
      </c>
      <c r="B400" s="6" t="s">
        <v>536</v>
      </c>
      <c r="C400" s="6">
        <v>9</v>
      </c>
      <c r="D400" s="7">
        <v>36430</v>
      </c>
      <c r="E400" s="7">
        <v>36472</v>
      </c>
      <c r="F400" s="7">
        <v>36437</v>
      </c>
      <c r="G400" s="6">
        <v>3</v>
      </c>
      <c r="H400" s="8">
        <v>142.33000000000001</v>
      </c>
      <c r="I400" s="6" t="s">
        <v>537</v>
      </c>
      <c r="J400" s="6" t="s">
        <v>539</v>
      </c>
      <c r="K400" s="6" t="s">
        <v>540</v>
      </c>
      <c r="L400" s="6" t="s">
        <v>541</v>
      </c>
      <c r="N400" s="6" t="s">
        <v>542</v>
      </c>
      <c r="O400" s="8">
        <v>1928</v>
      </c>
    </row>
    <row r="401" spans="1:15" x14ac:dyDescent="0.35">
      <c r="A401" s="6">
        <v>10647</v>
      </c>
      <c r="B401" s="6" t="s">
        <v>727</v>
      </c>
      <c r="C401" s="6">
        <v>4</v>
      </c>
      <c r="D401" s="7">
        <v>36430</v>
      </c>
      <c r="E401" s="7">
        <v>36444</v>
      </c>
      <c r="F401" s="7">
        <v>36437</v>
      </c>
      <c r="G401" s="6">
        <v>2</v>
      </c>
      <c r="H401" s="8">
        <v>45.54</v>
      </c>
      <c r="I401" s="6" t="s">
        <v>728</v>
      </c>
      <c r="J401" s="6" t="s">
        <v>730</v>
      </c>
      <c r="K401" s="6" t="s">
        <v>514</v>
      </c>
      <c r="L401" s="6" t="s">
        <v>515</v>
      </c>
      <c r="M401" s="6" t="s">
        <v>731</v>
      </c>
      <c r="N401" s="6" t="s">
        <v>368</v>
      </c>
      <c r="O401" s="8">
        <v>636</v>
      </c>
    </row>
    <row r="402" spans="1:15" x14ac:dyDescent="0.35">
      <c r="A402" s="6">
        <v>10648</v>
      </c>
      <c r="B402" s="6" t="s">
        <v>771</v>
      </c>
      <c r="C402" s="6">
        <v>5</v>
      </c>
      <c r="D402" s="7">
        <v>36431</v>
      </c>
      <c r="E402" s="7">
        <v>36473</v>
      </c>
      <c r="F402" s="7">
        <v>36443</v>
      </c>
      <c r="G402" s="6">
        <v>2</v>
      </c>
      <c r="H402" s="8">
        <v>14.25</v>
      </c>
      <c r="I402" s="6" t="s">
        <v>772</v>
      </c>
      <c r="J402" s="6" t="s">
        <v>774</v>
      </c>
      <c r="K402" s="6" t="s">
        <v>514</v>
      </c>
      <c r="L402" s="6" t="s">
        <v>515</v>
      </c>
      <c r="M402" s="6" t="s">
        <v>775</v>
      </c>
      <c r="N402" s="6" t="s">
        <v>368</v>
      </c>
      <c r="O402" s="8">
        <v>382.5</v>
      </c>
    </row>
    <row r="403" spans="1:15" x14ac:dyDescent="0.35">
      <c r="A403" s="6">
        <v>10649</v>
      </c>
      <c r="B403" s="6" t="s">
        <v>643</v>
      </c>
      <c r="C403" s="6">
        <v>5</v>
      </c>
      <c r="D403" s="7">
        <v>36431</v>
      </c>
      <c r="E403" s="7">
        <v>36459</v>
      </c>
      <c r="F403" s="7">
        <v>36432</v>
      </c>
      <c r="G403" s="6">
        <v>3</v>
      </c>
      <c r="H403" s="8">
        <v>6.2</v>
      </c>
      <c r="I403" s="6" t="s">
        <v>644</v>
      </c>
      <c r="J403" s="6" t="s">
        <v>646</v>
      </c>
      <c r="K403" s="6" t="s">
        <v>647</v>
      </c>
      <c r="M403" s="6" t="s">
        <v>648</v>
      </c>
      <c r="N403" s="6" t="s">
        <v>649</v>
      </c>
      <c r="O403" s="8">
        <v>1434</v>
      </c>
    </row>
    <row r="404" spans="1:15" x14ac:dyDescent="0.35">
      <c r="A404" s="6">
        <v>10650</v>
      </c>
      <c r="B404" s="6" t="s">
        <v>409</v>
      </c>
      <c r="C404" s="6">
        <v>5</v>
      </c>
      <c r="D404" s="7">
        <v>36432</v>
      </c>
      <c r="E404" s="7">
        <v>36460</v>
      </c>
      <c r="F404" s="7">
        <v>36437</v>
      </c>
      <c r="G404" s="6">
        <v>3</v>
      </c>
      <c r="H404" s="8">
        <v>176.81</v>
      </c>
      <c r="I404" s="6" t="s">
        <v>410</v>
      </c>
      <c r="J404" s="6" t="s">
        <v>413</v>
      </c>
      <c r="K404" s="6" t="s">
        <v>365</v>
      </c>
      <c r="L404" s="6" t="s">
        <v>366</v>
      </c>
      <c r="M404" s="6" t="s">
        <v>414</v>
      </c>
      <c r="N404" s="6" t="s">
        <v>368</v>
      </c>
      <c r="O404" s="8">
        <v>1820.2</v>
      </c>
    </row>
    <row r="405" spans="1:15" x14ac:dyDescent="0.35">
      <c r="A405" s="6">
        <v>10651</v>
      </c>
      <c r="B405" s="6" t="s">
        <v>915</v>
      </c>
      <c r="C405" s="6">
        <v>8</v>
      </c>
      <c r="D405" s="7">
        <v>36435</v>
      </c>
      <c r="E405" s="7">
        <v>36463</v>
      </c>
      <c r="F405" s="7">
        <v>36445</v>
      </c>
      <c r="G405" s="6">
        <v>2</v>
      </c>
      <c r="H405" s="8">
        <v>20.6</v>
      </c>
      <c r="I405" s="6" t="s">
        <v>916</v>
      </c>
      <c r="J405" s="6" t="s">
        <v>918</v>
      </c>
      <c r="K405" s="6" t="s">
        <v>919</v>
      </c>
      <c r="M405" s="6" t="s">
        <v>920</v>
      </c>
      <c r="N405" s="6" t="s">
        <v>203</v>
      </c>
      <c r="O405" s="8">
        <v>530.4</v>
      </c>
    </row>
    <row r="406" spans="1:15" x14ac:dyDescent="0.35">
      <c r="A406" s="6">
        <v>10652</v>
      </c>
      <c r="B406" s="6" t="s">
        <v>484</v>
      </c>
      <c r="C406" s="6">
        <v>4</v>
      </c>
      <c r="D406" s="7">
        <v>36435</v>
      </c>
      <c r="E406" s="7">
        <v>36463</v>
      </c>
      <c r="F406" s="7">
        <v>36442</v>
      </c>
      <c r="G406" s="6">
        <v>2</v>
      </c>
      <c r="H406" s="8">
        <v>7.14</v>
      </c>
      <c r="I406" s="6" t="s">
        <v>485</v>
      </c>
      <c r="J406" s="6" t="s">
        <v>487</v>
      </c>
      <c r="K406" s="6" t="s">
        <v>488</v>
      </c>
      <c r="L406" s="6" t="s">
        <v>366</v>
      </c>
      <c r="M406" s="6" t="s">
        <v>489</v>
      </c>
      <c r="N406" s="6" t="s">
        <v>368</v>
      </c>
      <c r="O406" s="8">
        <v>331.78</v>
      </c>
    </row>
    <row r="407" spans="1:15" x14ac:dyDescent="0.35">
      <c r="A407" s="6">
        <v>10653</v>
      </c>
      <c r="B407" s="6" t="s">
        <v>131</v>
      </c>
      <c r="C407" s="6">
        <v>1</v>
      </c>
      <c r="D407" s="7">
        <v>36436</v>
      </c>
      <c r="E407" s="7">
        <v>36464</v>
      </c>
      <c r="F407" s="7">
        <v>36453</v>
      </c>
      <c r="G407" s="6">
        <v>1</v>
      </c>
      <c r="H407" s="8">
        <v>93.25</v>
      </c>
      <c r="I407" s="6" t="s">
        <v>439</v>
      </c>
      <c r="J407" s="6" t="s">
        <v>441</v>
      </c>
      <c r="K407" s="6" t="s">
        <v>442</v>
      </c>
      <c r="M407" s="6" t="s">
        <v>443</v>
      </c>
      <c r="N407" s="6" t="s">
        <v>203</v>
      </c>
      <c r="O407" s="8">
        <v>1203.5</v>
      </c>
    </row>
    <row r="408" spans="1:15" x14ac:dyDescent="0.35">
      <c r="A408" s="6">
        <v>10654</v>
      </c>
      <c r="B408" s="6" t="s">
        <v>276</v>
      </c>
      <c r="C408" s="6">
        <v>5</v>
      </c>
      <c r="D408" s="7">
        <v>36436</v>
      </c>
      <c r="E408" s="7">
        <v>36464</v>
      </c>
      <c r="F408" s="7">
        <v>36445</v>
      </c>
      <c r="G408" s="6">
        <v>1</v>
      </c>
      <c r="H408" s="8">
        <v>55.26</v>
      </c>
      <c r="I408" s="6" t="s">
        <v>277</v>
      </c>
      <c r="J408" s="6" t="s">
        <v>280</v>
      </c>
      <c r="K408" s="6" t="s">
        <v>281</v>
      </c>
      <c r="M408" s="6" t="s">
        <v>282</v>
      </c>
      <c r="N408" s="6" t="s">
        <v>283</v>
      </c>
      <c r="O408" s="8">
        <v>668.7</v>
      </c>
    </row>
    <row r="409" spans="1:15" x14ac:dyDescent="0.35">
      <c r="A409" s="6">
        <v>10655</v>
      </c>
      <c r="B409" s="6" t="s">
        <v>763</v>
      </c>
      <c r="C409" s="6">
        <v>1</v>
      </c>
      <c r="D409" s="7">
        <v>36437</v>
      </c>
      <c r="E409" s="7">
        <v>36465</v>
      </c>
      <c r="F409" s="7">
        <v>36445</v>
      </c>
      <c r="G409" s="6">
        <v>2</v>
      </c>
      <c r="H409" s="8">
        <v>4.41</v>
      </c>
      <c r="I409" s="6" t="s">
        <v>764</v>
      </c>
      <c r="J409" s="6" t="s">
        <v>766</v>
      </c>
      <c r="K409" s="6" t="s">
        <v>767</v>
      </c>
      <c r="M409" s="6" t="s">
        <v>768</v>
      </c>
      <c r="N409" s="6" t="s">
        <v>213</v>
      </c>
      <c r="O409" s="8">
        <v>193</v>
      </c>
    </row>
    <row r="410" spans="1:15" x14ac:dyDescent="0.35">
      <c r="A410" s="6">
        <v>10656</v>
      </c>
      <c r="B410" s="6" t="s">
        <v>491</v>
      </c>
      <c r="C410" s="6">
        <v>6</v>
      </c>
      <c r="D410" s="7">
        <v>36438</v>
      </c>
      <c r="E410" s="7">
        <v>36466</v>
      </c>
      <c r="F410" s="7">
        <v>36444</v>
      </c>
      <c r="G410" s="6">
        <v>1</v>
      </c>
      <c r="H410" s="8">
        <v>57.15</v>
      </c>
      <c r="I410" s="6" t="s">
        <v>492</v>
      </c>
      <c r="J410" s="6" t="s">
        <v>494</v>
      </c>
      <c r="K410" s="6" t="s">
        <v>495</v>
      </c>
      <c r="L410" s="6" t="s">
        <v>496</v>
      </c>
      <c r="M410" s="6" t="s">
        <v>497</v>
      </c>
      <c r="N410" s="6" t="s">
        <v>498</v>
      </c>
      <c r="O410" s="8">
        <v>671.35</v>
      </c>
    </row>
    <row r="411" spans="1:15" x14ac:dyDescent="0.35">
      <c r="A411" s="6">
        <v>10657</v>
      </c>
      <c r="B411" s="6" t="s">
        <v>800</v>
      </c>
      <c r="C411" s="6">
        <v>2</v>
      </c>
      <c r="D411" s="7">
        <v>36438</v>
      </c>
      <c r="E411" s="7">
        <v>36466</v>
      </c>
      <c r="F411" s="7">
        <v>36449</v>
      </c>
      <c r="G411" s="6">
        <v>2</v>
      </c>
      <c r="H411" s="8">
        <v>352.69</v>
      </c>
      <c r="I411" s="6" t="s">
        <v>801</v>
      </c>
      <c r="J411" s="6" t="s">
        <v>803</v>
      </c>
      <c r="K411" s="6" t="s">
        <v>804</v>
      </c>
      <c r="L411" s="6" t="s">
        <v>805</v>
      </c>
      <c r="M411" s="6" t="s">
        <v>806</v>
      </c>
      <c r="N411" s="6" t="s">
        <v>498</v>
      </c>
      <c r="O411" s="8">
        <v>4371.6000000000004</v>
      </c>
    </row>
    <row r="412" spans="1:15" x14ac:dyDescent="0.35">
      <c r="A412" s="6">
        <v>10658</v>
      </c>
      <c r="B412" s="6" t="s">
        <v>740</v>
      </c>
      <c r="C412" s="6">
        <v>4</v>
      </c>
      <c r="D412" s="7">
        <v>36439</v>
      </c>
      <c r="E412" s="7">
        <v>36467</v>
      </c>
      <c r="F412" s="7">
        <v>36442</v>
      </c>
      <c r="G412" s="6">
        <v>1</v>
      </c>
      <c r="H412" s="8">
        <v>364.15</v>
      </c>
      <c r="I412" s="6" t="s">
        <v>741</v>
      </c>
      <c r="J412" s="6" t="s">
        <v>743</v>
      </c>
      <c r="K412" s="6" t="s">
        <v>744</v>
      </c>
      <c r="M412" s="6" t="s">
        <v>745</v>
      </c>
      <c r="N412" s="6" t="s">
        <v>203</v>
      </c>
      <c r="O412" s="8">
        <v>4668</v>
      </c>
    </row>
    <row r="413" spans="1:15" x14ac:dyDescent="0.35">
      <c r="A413" s="6">
        <v>10659</v>
      </c>
      <c r="B413" s="6" t="s">
        <v>734</v>
      </c>
      <c r="C413" s="6">
        <v>7</v>
      </c>
      <c r="D413" s="7">
        <v>36439</v>
      </c>
      <c r="E413" s="7">
        <v>36467</v>
      </c>
      <c r="F413" s="7">
        <v>36444</v>
      </c>
      <c r="G413" s="6">
        <v>2</v>
      </c>
      <c r="H413" s="8">
        <v>105.81</v>
      </c>
      <c r="I413" s="6" t="s">
        <v>735</v>
      </c>
      <c r="J413" s="6" t="s">
        <v>737</v>
      </c>
      <c r="K413" s="6" t="s">
        <v>365</v>
      </c>
      <c r="L413" s="6" t="s">
        <v>366</v>
      </c>
      <c r="M413" s="6" t="s">
        <v>738</v>
      </c>
      <c r="N413" s="6" t="s">
        <v>368</v>
      </c>
      <c r="O413" s="8">
        <v>1291.5999999999999</v>
      </c>
    </row>
    <row r="414" spans="1:15" x14ac:dyDescent="0.35">
      <c r="A414" s="6">
        <v>10660</v>
      </c>
      <c r="B414" s="6" t="s">
        <v>528</v>
      </c>
      <c r="C414" s="6">
        <v>8</v>
      </c>
      <c r="D414" s="7">
        <v>36442</v>
      </c>
      <c r="E414" s="7">
        <v>36470</v>
      </c>
      <c r="F414" s="7">
        <v>36479</v>
      </c>
      <c r="G414" s="6">
        <v>1</v>
      </c>
      <c r="H414" s="8">
        <v>111.29</v>
      </c>
      <c r="I414" s="6" t="s">
        <v>529</v>
      </c>
      <c r="J414" s="6" t="s">
        <v>531</v>
      </c>
      <c r="K414" s="6" t="s">
        <v>532</v>
      </c>
      <c r="L414" s="6" t="s">
        <v>496</v>
      </c>
      <c r="M414" s="6" t="s">
        <v>533</v>
      </c>
      <c r="N414" s="6" t="s">
        <v>498</v>
      </c>
      <c r="O414" s="8">
        <v>1701</v>
      </c>
    </row>
    <row r="415" spans="1:15" x14ac:dyDescent="0.35">
      <c r="A415" s="6">
        <v>10661</v>
      </c>
      <c r="B415" s="6" t="s">
        <v>536</v>
      </c>
      <c r="C415" s="6">
        <v>7</v>
      </c>
      <c r="D415" s="7">
        <v>36443</v>
      </c>
      <c r="E415" s="7">
        <v>36471</v>
      </c>
      <c r="F415" s="7">
        <v>36449</v>
      </c>
      <c r="G415" s="6">
        <v>3</v>
      </c>
      <c r="H415" s="8">
        <v>17.55</v>
      </c>
      <c r="I415" s="6" t="s">
        <v>537</v>
      </c>
      <c r="J415" s="6" t="s">
        <v>539</v>
      </c>
      <c r="K415" s="6" t="s">
        <v>540</v>
      </c>
      <c r="L415" s="6" t="s">
        <v>541</v>
      </c>
      <c r="N415" s="6" t="s">
        <v>542</v>
      </c>
      <c r="O415" s="8">
        <v>703.25</v>
      </c>
    </row>
    <row r="416" spans="1:15" x14ac:dyDescent="0.35">
      <c r="A416" s="6">
        <v>10662</v>
      </c>
      <c r="B416" s="6" t="s">
        <v>627</v>
      </c>
      <c r="C416" s="6">
        <v>3</v>
      </c>
      <c r="D416" s="7">
        <v>36443</v>
      </c>
      <c r="E416" s="7">
        <v>36471</v>
      </c>
      <c r="F416" s="7">
        <v>36452</v>
      </c>
      <c r="G416" s="6">
        <v>2</v>
      </c>
      <c r="H416" s="8">
        <v>1.28</v>
      </c>
      <c r="I416" s="6" t="s">
        <v>628</v>
      </c>
      <c r="J416" s="6" t="s">
        <v>630</v>
      </c>
      <c r="K416" s="6" t="s">
        <v>631</v>
      </c>
      <c r="L416" s="6" t="s">
        <v>496</v>
      </c>
      <c r="M416" s="6" t="s">
        <v>632</v>
      </c>
      <c r="N416" s="6" t="s">
        <v>498</v>
      </c>
      <c r="O416" s="8">
        <v>125</v>
      </c>
    </row>
    <row r="417" spans="1:15" x14ac:dyDescent="0.35">
      <c r="A417" s="6">
        <v>10663</v>
      </c>
      <c r="B417" s="6" t="s">
        <v>311</v>
      </c>
      <c r="C417" s="6">
        <v>2</v>
      </c>
      <c r="D417" s="7">
        <v>36444</v>
      </c>
      <c r="E417" s="7">
        <v>36458</v>
      </c>
      <c r="F417" s="7">
        <v>36467</v>
      </c>
      <c r="G417" s="6">
        <v>2</v>
      </c>
      <c r="H417" s="8">
        <v>113.15</v>
      </c>
      <c r="I417" s="6" t="s">
        <v>312</v>
      </c>
      <c r="J417" s="6" t="s">
        <v>314</v>
      </c>
      <c r="K417" s="6" t="s">
        <v>315</v>
      </c>
      <c r="M417" s="6" t="s">
        <v>316</v>
      </c>
      <c r="N417" s="6" t="s">
        <v>201</v>
      </c>
      <c r="O417" s="8">
        <v>2032</v>
      </c>
    </row>
    <row r="418" spans="1:15" x14ac:dyDescent="0.35">
      <c r="A418" s="6">
        <v>10664</v>
      </c>
      <c r="B418" s="6" t="s">
        <v>460</v>
      </c>
      <c r="C418" s="6">
        <v>1</v>
      </c>
      <c r="D418" s="7">
        <v>36444</v>
      </c>
      <c r="E418" s="7">
        <v>36472</v>
      </c>
      <c r="F418" s="7">
        <v>36453</v>
      </c>
      <c r="G418" s="6">
        <v>3</v>
      </c>
      <c r="H418" s="8">
        <v>1.27</v>
      </c>
      <c r="I418" s="6" t="s">
        <v>461</v>
      </c>
      <c r="J418" s="6" t="s">
        <v>463</v>
      </c>
      <c r="K418" s="6" t="s">
        <v>464</v>
      </c>
      <c r="M418" s="6" t="s">
        <v>465</v>
      </c>
      <c r="N418" s="6" t="s">
        <v>466</v>
      </c>
      <c r="O418" s="8">
        <v>1515.75</v>
      </c>
    </row>
    <row r="419" spans="1:15" x14ac:dyDescent="0.35">
      <c r="A419" s="6">
        <v>10665</v>
      </c>
      <c r="B419" s="6" t="s">
        <v>627</v>
      </c>
      <c r="C419" s="6">
        <v>1</v>
      </c>
      <c r="D419" s="7">
        <v>36445</v>
      </c>
      <c r="E419" s="7">
        <v>36473</v>
      </c>
      <c r="F419" s="7">
        <v>36451</v>
      </c>
      <c r="G419" s="6">
        <v>2</v>
      </c>
      <c r="H419" s="8">
        <v>26.31</v>
      </c>
      <c r="I419" s="6" t="s">
        <v>628</v>
      </c>
      <c r="J419" s="6" t="s">
        <v>630</v>
      </c>
      <c r="K419" s="6" t="s">
        <v>631</v>
      </c>
      <c r="L419" s="6" t="s">
        <v>496</v>
      </c>
      <c r="M419" s="6" t="s">
        <v>632</v>
      </c>
      <c r="N419" s="6" t="s">
        <v>498</v>
      </c>
      <c r="O419" s="8">
        <v>1295</v>
      </c>
    </row>
    <row r="420" spans="1:15" x14ac:dyDescent="0.35">
      <c r="A420" s="6">
        <v>10666</v>
      </c>
      <c r="B420" s="6" t="s">
        <v>777</v>
      </c>
      <c r="C420" s="6">
        <v>7</v>
      </c>
      <c r="D420" s="7">
        <v>36446</v>
      </c>
      <c r="E420" s="7">
        <v>36474</v>
      </c>
      <c r="F420" s="7">
        <v>36456</v>
      </c>
      <c r="G420" s="6">
        <v>2</v>
      </c>
      <c r="H420" s="8">
        <v>232.42</v>
      </c>
      <c r="I420" s="6" t="s">
        <v>778</v>
      </c>
      <c r="J420" s="6" t="s">
        <v>978</v>
      </c>
      <c r="K420" s="6" t="s">
        <v>781</v>
      </c>
      <c r="M420" s="6" t="s">
        <v>979</v>
      </c>
      <c r="N420" s="6" t="s">
        <v>219</v>
      </c>
      <c r="O420" s="8">
        <v>4666.9399999999996</v>
      </c>
    </row>
    <row r="421" spans="1:15" x14ac:dyDescent="0.35">
      <c r="A421" s="6">
        <v>10667</v>
      </c>
      <c r="B421" s="6" t="s">
        <v>400</v>
      </c>
      <c r="C421" s="6">
        <v>7</v>
      </c>
      <c r="D421" s="7">
        <v>36446</v>
      </c>
      <c r="E421" s="7">
        <v>36474</v>
      </c>
      <c r="F421" s="7">
        <v>36453</v>
      </c>
      <c r="G421" s="6">
        <v>1</v>
      </c>
      <c r="H421" s="8">
        <v>78.09</v>
      </c>
      <c r="I421" s="6" t="s">
        <v>401</v>
      </c>
      <c r="J421" s="6" t="s">
        <v>404</v>
      </c>
      <c r="K421" s="6" t="s">
        <v>405</v>
      </c>
      <c r="M421" s="6" t="s">
        <v>406</v>
      </c>
      <c r="N421" s="6" t="s">
        <v>216</v>
      </c>
      <c r="O421" s="8">
        <v>1921</v>
      </c>
    </row>
    <row r="422" spans="1:15" x14ac:dyDescent="0.35">
      <c r="A422" s="6">
        <v>10668</v>
      </c>
      <c r="B422" s="6" t="s">
        <v>915</v>
      </c>
      <c r="C422" s="6">
        <v>1</v>
      </c>
      <c r="D422" s="7">
        <v>36449</v>
      </c>
      <c r="E422" s="7">
        <v>36477</v>
      </c>
      <c r="F422" s="7">
        <v>36457</v>
      </c>
      <c r="G422" s="6">
        <v>2</v>
      </c>
      <c r="H422" s="8">
        <v>47.22</v>
      </c>
      <c r="I422" s="6" t="s">
        <v>916</v>
      </c>
      <c r="J422" s="6" t="s">
        <v>918</v>
      </c>
      <c r="K422" s="6" t="s">
        <v>919</v>
      </c>
      <c r="M422" s="6" t="s">
        <v>920</v>
      </c>
      <c r="N422" s="6" t="s">
        <v>203</v>
      </c>
      <c r="O422" s="8">
        <v>694.75</v>
      </c>
    </row>
    <row r="423" spans="1:15" x14ac:dyDescent="0.35">
      <c r="A423" s="6">
        <v>10669</v>
      </c>
      <c r="B423" s="6" t="s">
        <v>815</v>
      </c>
      <c r="C423" s="6">
        <v>2</v>
      </c>
      <c r="D423" s="7">
        <v>36449</v>
      </c>
      <c r="E423" s="7">
        <v>36477</v>
      </c>
      <c r="F423" s="7">
        <v>36456</v>
      </c>
      <c r="G423" s="6">
        <v>1</v>
      </c>
      <c r="H423" s="8">
        <v>24.39</v>
      </c>
      <c r="I423" s="6" t="s">
        <v>816</v>
      </c>
      <c r="J423" s="6" t="s">
        <v>818</v>
      </c>
      <c r="K423" s="6" t="s">
        <v>819</v>
      </c>
      <c r="M423" s="6" t="s">
        <v>820</v>
      </c>
      <c r="N423" s="6" t="s">
        <v>821</v>
      </c>
      <c r="O423" s="8">
        <v>570</v>
      </c>
    </row>
    <row r="424" spans="1:15" x14ac:dyDescent="0.35">
      <c r="A424" s="6">
        <v>10670</v>
      </c>
      <c r="B424" s="6" t="s">
        <v>131</v>
      </c>
      <c r="C424" s="6">
        <v>4</v>
      </c>
      <c r="D424" s="7">
        <v>36450</v>
      </c>
      <c r="E424" s="7">
        <v>36478</v>
      </c>
      <c r="F424" s="7">
        <v>36452</v>
      </c>
      <c r="G424" s="6">
        <v>1</v>
      </c>
      <c r="H424" s="8">
        <v>203.48</v>
      </c>
      <c r="I424" s="6" t="s">
        <v>439</v>
      </c>
      <c r="J424" s="6" t="s">
        <v>441</v>
      </c>
      <c r="K424" s="6" t="s">
        <v>442</v>
      </c>
      <c r="M424" s="6" t="s">
        <v>443</v>
      </c>
      <c r="N424" s="6" t="s">
        <v>203</v>
      </c>
      <c r="O424" s="8">
        <v>2301.75</v>
      </c>
    </row>
    <row r="425" spans="1:15" x14ac:dyDescent="0.35">
      <c r="A425" s="6">
        <v>10671</v>
      </c>
      <c r="B425" s="6" t="s">
        <v>446</v>
      </c>
      <c r="C425" s="6">
        <v>1</v>
      </c>
      <c r="D425" s="7">
        <v>36451</v>
      </c>
      <c r="E425" s="7">
        <v>36479</v>
      </c>
      <c r="F425" s="7">
        <v>36458</v>
      </c>
      <c r="G425" s="6">
        <v>1</v>
      </c>
      <c r="H425" s="8">
        <v>30.34</v>
      </c>
      <c r="I425" s="6" t="s">
        <v>447</v>
      </c>
      <c r="J425" s="6" t="s">
        <v>449</v>
      </c>
      <c r="K425" s="6" t="s">
        <v>389</v>
      </c>
      <c r="M425" s="6" t="s">
        <v>390</v>
      </c>
      <c r="N425" s="6" t="s">
        <v>201</v>
      </c>
      <c r="O425" s="8">
        <v>920.1</v>
      </c>
    </row>
    <row r="426" spans="1:15" x14ac:dyDescent="0.35">
      <c r="A426" s="6">
        <v>10672</v>
      </c>
      <c r="B426" s="6" t="s">
        <v>276</v>
      </c>
      <c r="C426" s="6">
        <v>9</v>
      </c>
      <c r="D426" s="7">
        <v>36451</v>
      </c>
      <c r="E426" s="7">
        <v>36465</v>
      </c>
      <c r="F426" s="7">
        <v>36460</v>
      </c>
      <c r="G426" s="6">
        <v>2</v>
      </c>
      <c r="H426" s="8">
        <v>95.75</v>
      </c>
      <c r="I426" s="6" t="s">
        <v>277</v>
      </c>
      <c r="J426" s="6" t="s">
        <v>280</v>
      </c>
      <c r="K426" s="6" t="s">
        <v>281</v>
      </c>
      <c r="M426" s="6" t="s">
        <v>282</v>
      </c>
      <c r="N426" s="6" t="s">
        <v>283</v>
      </c>
      <c r="O426" s="8">
        <v>4210.5</v>
      </c>
    </row>
    <row r="427" spans="1:15" x14ac:dyDescent="0.35">
      <c r="A427" s="6">
        <v>10673</v>
      </c>
      <c r="B427" s="6" t="s">
        <v>946</v>
      </c>
      <c r="C427" s="6">
        <v>2</v>
      </c>
      <c r="D427" s="7">
        <v>36452</v>
      </c>
      <c r="E427" s="7">
        <v>36480</v>
      </c>
      <c r="F427" s="7">
        <v>36453</v>
      </c>
      <c r="G427" s="6">
        <v>1</v>
      </c>
      <c r="H427" s="8">
        <v>22.76</v>
      </c>
      <c r="I427" s="6" t="s">
        <v>947</v>
      </c>
      <c r="J427" s="6" t="s">
        <v>950</v>
      </c>
      <c r="K427" s="6" t="s">
        <v>951</v>
      </c>
      <c r="M427" s="6" t="s">
        <v>952</v>
      </c>
      <c r="N427" s="6" t="s">
        <v>929</v>
      </c>
      <c r="O427" s="8">
        <v>412.35</v>
      </c>
    </row>
    <row r="428" spans="1:15" x14ac:dyDescent="0.35">
      <c r="A428" s="6">
        <v>10674</v>
      </c>
      <c r="B428" s="6" t="s">
        <v>545</v>
      </c>
      <c r="C428" s="6">
        <v>4</v>
      </c>
      <c r="D428" s="7">
        <v>36452</v>
      </c>
      <c r="E428" s="7">
        <v>36480</v>
      </c>
      <c r="F428" s="7">
        <v>36464</v>
      </c>
      <c r="G428" s="6">
        <v>2</v>
      </c>
      <c r="H428" s="8">
        <v>0.9</v>
      </c>
      <c r="I428" s="6" t="s">
        <v>546</v>
      </c>
      <c r="J428" s="6" t="s">
        <v>548</v>
      </c>
      <c r="K428" s="6" t="s">
        <v>549</v>
      </c>
      <c r="L428" s="6" t="s">
        <v>550</v>
      </c>
      <c r="M428" s="6" t="s">
        <v>551</v>
      </c>
      <c r="N428" s="6" t="s">
        <v>273</v>
      </c>
      <c r="O428" s="8">
        <v>45</v>
      </c>
    </row>
    <row r="429" spans="1:15" x14ac:dyDescent="0.35">
      <c r="A429" s="6">
        <v>10675</v>
      </c>
      <c r="B429" s="6" t="s">
        <v>131</v>
      </c>
      <c r="C429" s="6">
        <v>5</v>
      </c>
      <c r="D429" s="7">
        <v>36453</v>
      </c>
      <c r="E429" s="7">
        <v>36481</v>
      </c>
      <c r="F429" s="7">
        <v>36457</v>
      </c>
      <c r="G429" s="6">
        <v>2</v>
      </c>
      <c r="H429" s="8">
        <v>31.85</v>
      </c>
      <c r="I429" s="6" t="s">
        <v>439</v>
      </c>
      <c r="J429" s="6" t="s">
        <v>441</v>
      </c>
      <c r="K429" s="6" t="s">
        <v>442</v>
      </c>
      <c r="M429" s="6" t="s">
        <v>443</v>
      </c>
      <c r="N429" s="6" t="s">
        <v>203</v>
      </c>
      <c r="O429" s="8">
        <v>1423</v>
      </c>
    </row>
    <row r="430" spans="1:15" x14ac:dyDescent="0.35">
      <c r="A430" s="6">
        <v>10676</v>
      </c>
      <c r="B430" s="6" t="s">
        <v>871</v>
      </c>
      <c r="C430" s="6">
        <v>2</v>
      </c>
      <c r="D430" s="7">
        <v>36456</v>
      </c>
      <c r="E430" s="7">
        <v>36484</v>
      </c>
      <c r="F430" s="7">
        <v>36463</v>
      </c>
      <c r="G430" s="6">
        <v>2</v>
      </c>
      <c r="H430" s="8">
        <v>2.0099999999999998</v>
      </c>
      <c r="I430" s="6" t="s">
        <v>872</v>
      </c>
      <c r="J430" s="6" t="s">
        <v>874</v>
      </c>
      <c r="K430" s="6" t="s">
        <v>256</v>
      </c>
      <c r="M430" s="6" t="s">
        <v>710</v>
      </c>
      <c r="N430" s="6" t="s">
        <v>258</v>
      </c>
      <c r="O430" s="8">
        <v>534.85</v>
      </c>
    </row>
    <row r="431" spans="1:15" x14ac:dyDescent="0.35">
      <c r="A431" s="6">
        <v>10677</v>
      </c>
      <c r="B431" s="6" t="s">
        <v>261</v>
      </c>
      <c r="C431" s="6">
        <v>1</v>
      </c>
      <c r="D431" s="7">
        <v>36456</v>
      </c>
      <c r="E431" s="7">
        <v>36484</v>
      </c>
      <c r="F431" s="7">
        <v>36460</v>
      </c>
      <c r="G431" s="6">
        <v>3</v>
      </c>
      <c r="H431" s="8">
        <v>4.03</v>
      </c>
      <c r="I431" s="6" t="s">
        <v>262</v>
      </c>
      <c r="J431" s="6" t="s">
        <v>264</v>
      </c>
      <c r="K431" s="6" t="s">
        <v>256</v>
      </c>
      <c r="M431" s="6" t="s">
        <v>265</v>
      </c>
      <c r="N431" s="6" t="s">
        <v>258</v>
      </c>
      <c r="O431" s="8">
        <v>956.9</v>
      </c>
    </row>
    <row r="432" spans="1:15" x14ac:dyDescent="0.35">
      <c r="A432" s="6">
        <v>10678</v>
      </c>
      <c r="B432" s="6" t="s">
        <v>800</v>
      </c>
      <c r="C432" s="6">
        <v>7</v>
      </c>
      <c r="D432" s="7">
        <v>36457</v>
      </c>
      <c r="E432" s="7">
        <v>36485</v>
      </c>
      <c r="F432" s="7">
        <v>36480</v>
      </c>
      <c r="G432" s="6">
        <v>3</v>
      </c>
      <c r="H432" s="8">
        <v>388.98</v>
      </c>
      <c r="I432" s="6" t="s">
        <v>801</v>
      </c>
      <c r="J432" s="6" t="s">
        <v>803</v>
      </c>
      <c r="K432" s="6" t="s">
        <v>804</v>
      </c>
      <c r="L432" s="6" t="s">
        <v>805</v>
      </c>
      <c r="M432" s="6" t="s">
        <v>806</v>
      </c>
      <c r="N432" s="6" t="s">
        <v>498</v>
      </c>
      <c r="O432" s="8">
        <v>5256.5</v>
      </c>
    </row>
    <row r="433" spans="1:15" x14ac:dyDescent="0.35">
      <c r="A433" s="6">
        <v>10679</v>
      </c>
      <c r="B433" s="6" t="s">
        <v>294</v>
      </c>
      <c r="C433" s="6">
        <v>8</v>
      </c>
      <c r="D433" s="7">
        <v>36457</v>
      </c>
      <c r="E433" s="7">
        <v>36485</v>
      </c>
      <c r="F433" s="7">
        <v>36464</v>
      </c>
      <c r="G433" s="6">
        <v>3</v>
      </c>
      <c r="H433" s="8">
        <v>27.94</v>
      </c>
      <c r="I433" s="6" t="s">
        <v>295</v>
      </c>
      <c r="J433" s="6" t="s">
        <v>298</v>
      </c>
      <c r="K433" s="6" t="s">
        <v>299</v>
      </c>
      <c r="M433" s="6" t="s">
        <v>300</v>
      </c>
      <c r="N433" s="6" t="s">
        <v>201</v>
      </c>
      <c r="O433" s="8">
        <v>660</v>
      </c>
    </row>
    <row r="434" spans="1:15" x14ac:dyDescent="0.35">
      <c r="A434" s="6">
        <v>10680</v>
      </c>
      <c r="B434" s="6" t="s">
        <v>681</v>
      </c>
      <c r="C434" s="6">
        <v>1</v>
      </c>
      <c r="D434" s="7">
        <v>36458</v>
      </c>
      <c r="E434" s="7">
        <v>36486</v>
      </c>
      <c r="F434" s="7">
        <v>36460</v>
      </c>
      <c r="G434" s="6">
        <v>1</v>
      </c>
      <c r="H434" s="8">
        <v>26.61</v>
      </c>
      <c r="I434" s="6" t="s">
        <v>682</v>
      </c>
      <c r="J434" s="6" t="s">
        <v>684</v>
      </c>
      <c r="K434" s="6" t="s">
        <v>685</v>
      </c>
      <c r="L434" s="6" t="s">
        <v>686</v>
      </c>
      <c r="M434" s="6" t="s">
        <v>687</v>
      </c>
      <c r="N434" s="6" t="s">
        <v>498</v>
      </c>
      <c r="O434" s="8">
        <v>1682.5</v>
      </c>
    </row>
    <row r="435" spans="1:15" x14ac:dyDescent="0.35">
      <c r="A435" s="6">
        <v>10681</v>
      </c>
      <c r="B435" s="6" t="s">
        <v>491</v>
      </c>
      <c r="C435" s="6">
        <v>3</v>
      </c>
      <c r="D435" s="7">
        <v>36459</v>
      </c>
      <c r="E435" s="7">
        <v>36487</v>
      </c>
      <c r="F435" s="7">
        <v>36464</v>
      </c>
      <c r="G435" s="6">
        <v>3</v>
      </c>
      <c r="H435" s="8">
        <v>76.13</v>
      </c>
      <c r="I435" s="6" t="s">
        <v>492</v>
      </c>
      <c r="J435" s="6" t="s">
        <v>494</v>
      </c>
      <c r="K435" s="6" t="s">
        <v>495</v>
      </c>
      <c r="L435" s="6" t="s">
        <v>496</v>
      </c>
      <c r="M435" s="6" t="s">
        <v>497</v>
      </c>
      <c r="N435" s="6" t="s">
        <v>498</v>
      </c>
      <c r="O435" s="8">
        <v>1327</v>
      </c>
    </row>
    <row r="436" spans="1:15" x14ac:dyDescent="0.35">
      <c r="A436" s="6">
        <v>10682</v>
      </c>
      <c r="B436" s="6" t="s">
        <v>261</v>
      </c>
      <c r="C436" s="6">
        <v>3</v>
      </c>
      <c r="D436" s="7">
        <v>36459</v>
      </c>
      <c r="E436" s="7">
        <v>36487</v>
      </c>
      <c r="F436" s="7">
        <v>36465</v>
      </c>
      <c r="G436" s="6">
        <v>2</v>
      </c>
      <c r="H436" s="8">
        <v>36.130000000000003</v>
      </c>
      <c r="I436" s="6" t="s">
        <v>262</v>
      </c>
      <c r="J436" s="6" t="s">
        <v>264</v>
      </c>
      <c r="K436" s="6" t="s">
        <v>256</v>
      </c>
      <c r="M436" s="6" t="s">
        <v>265</v>
      </c>
      <c r="N436" s="6" t="s">
        <v>258</v>
      </c>
      <c r="O436" s="8">
        <v>375.5</v>
      </c>
    </row>
    <row r="437" spans="1:15" x14ac:dyDescent="0.35">
      <c r="A437" s="6">
        <v>10683</v>
      </c>
      <c r="B437" s="6" t="s">
        <v>385</v>
      </c>
      <c r="C437" s="6">
        <v>2</v>
      </c>
      <c r="D437" s="7">
        <v>36460</v>
      </c>
      <c r="E437" s="7">
        <v>36488</v>
      </c>
      <c r="F437" s="7">
        <v>36465</v>
      </c>
      <c r="G437" s="6">
        <v>1</v>
      </c>
      <c r="H437" s="8">
        <v>4.4000000000000004</v>
      </c>
      <c r="I437" s="6" t="s">
        <v>386</v>
      </c>
      <c r="J437" s="6" t="s">
        <v>388</v>
      </c>
      <c r="K437" s="6" t="s">
        <v>389</v>
      </c>
      <c r="M437" s="6" t="s">
        <v>390</v>
      </c>
      <c r="N437" s="6" t="s">
        <v>201</v>
      </c>
      <c r="O437" s="8">
        <v>63</v>
      </c>
    </row>
    <row r="438" spans="1:15" x14ac:dyDescent="0.35">
      <c r="A438" s="6">
        <v>10684</v>
      </c>
      <c r="B438" s="6" t="s">
        <v>690</v>
      </c>
      <c r="C438" s="6">
        <v>3</v>
      </c>
      <c r="D438" s="7">
        <v>36460</v>
      </c>
      <c r="E438" s="7">
        <v>36488</v>
      </c>
      <c r="F438" s="7">
        <v>36464</v>
      </c>
      <c r="G438" s="6">
        <v>1</v>
      </c>
      <c r="H438" s="8">
        <v>145.63</v>
      </c>
      <c r="I438" s="6" t="s">
        <v>691</v>
      </c>
      <c r="J438" s="6" t="s">
        <v>693</v>
      </c>
      <c r="K438" s="6" t="s">
        <v>694</v>
      </c>
      <c r="M438" s="6" t="s">
        <v>695</v>
      </c>
      <c r="N438" s="6" t="s">
        <v>203</v>
      </c>
      <c r="O438" s="8">
        <v>1768</v>
      </c>
    </row>
    <row r="439" spans="1:15" x14ac:dyDescent="0.35">
      <c r="A439" s="6">
        <v>10685</v>
      </c>
      <c r="B439" s="6" t="s">
        <v>484</v>
      </c>
      <c r="C439" s="6">
        <v>4</v>
      </c>
      <c r="D439" s="7">
        <v>36463</v>
      </c>
      <c r="E439" s="7">
        <v>36477</v>
      </c>
      <c r="F439" s="7">
        <v>36467</v>
      </c>
      <c r="G439" s="6">
        <v>2</v>
      </c>
      <c r="H439" s="8">
        <v>33.75</v>
      </c>
      <c r="I439" s="6" t="s">
        <v>485</v>
      </c>
      <c r="J439" s="6" t="s">
        <v>487</v>
      </c>
      <c r="K439" s="6" t="s">
        <v>488</v>
      </c>
      <c r="L439" s="6" t="s">
        <v>366</v>
      </c>
      <c r="M439" s="6" t="s">
        <v>489</v>
      </c>
      <c r="N439" s="6" t="s">
        <v>368</v>
      </c>
      <c r="O439" s="8">
        <v>801.1</v>
      </c>
    </row>
    <row r="440" spans="1:15" x14ac:dyDescent="0.35">
      <c r="A440" s="6">
        <v>10686</v>
      </c>
      <c r="B440" s="6" t="s">
        <v>713</v>
      </c>
      <c r="C440" s="6">
        <v>2</v>
      </c>
      <c r="D440" s="7">
        <v>36464</v>
      </c>
      <c r="E440" s="7">
        <v>36492</v>
      </c>
      <c r="F440" s="7">
        <v>36472</v>
      </c>
      <c r="G440" s="6">
        <v>1</v>
      </c>
      <c r="H440" s="8">
        <v>96.5</v>
      </c>
      <c r="I440" s="6" t="s">
        <v>714</v>
      </c>
      <c r="J440" s="6" t="s">
        <v>716</v>
      </c>
      <c r="K440" s="6" t="s">
        <v>717</v>
      </c>
      <c r="M440" s="6" t="s">
        <v>718</v>
      </c>
      <c r="N440" s="6" t="s">
        <v>216</v>
      </c>
      <c r="O440" s="8">
        <v>1638.45</v>
      </c>
    </row>
    <row r="441" spans="1:15" x14ac:dyDescent="0.35">
      <c r="A441" s="6">
        <v>10687</v>
      </c>
      <c r="B441" s="6" t="s">
        <v>536</v>
      </c>
      <c r="C441" s="6">
        <v>9</v>
      </c>
      <c r="D441" s="7">
        <v>36464</v>
      </c>
      <c r="E441" s="7">
        <v>36492</v>
      </c>
      <c r="F441" s="7">
        <v>36494</v>
      </c>
      <c r="G441" s="6">
        <v>2</v>
      </c>
      <c r="H441" s="8">
        <v>296.43</v>
      </c>
      <c r="I441" s="6" t="s">
        <v>537</v>
      </c>
      <c r="J441" s="6" t="s">
        <v>539</v>
      </c>
      <c r="K441" s="6" t="s">
        <v>540</v>
      </c>
      <c r="L441" s="6" t="s">
        <v>541</v>
      </c>
      <c r="N441" s="6" t="s">
        <v>542</v>
      </c>
      <c r="O441" s="8">
        <v>6201.9</v>
      </c>
    </row>
    <row r="442" spans="1:15" x14ac:dyDescent="0.35">
      <c r="A442" s="6">
        <v>10688</v>
      </c>
      <c r="B442" s="6" t="s">
        <v>891</v>
      </c>
      <c r="C442" s="6">
        <v>4</v>
      </c>
      <c r="D442" s="7">
        <v>36465</v>
      </c>
      <c r="E442" s="7">
        <v>36479</v>
      </c>
      <c r="F442" s="7">
        <v>36471</v>
      </c>
      <c r="G442" s="6">
        <v>2</v>
      </c>
      <c r="H442" s="8">
        <v>299.08999999999997</v>
      </c>
      <c r="I442" s="6" t="s">
        <v>892</v>
      </c>
      <c r="J442" s="6" t="s">
        <v>894</v>
      </c>
      <c r="K442" s="6" t="s">
        <v>895</v>
      </c>
      <c r="M442" s="6" t="s">
        <v>896</v>
      </c>
      <c r="N442" s="6" t="s">
        <v>821</v>
      </c>
      <c r="O442" s="8">
        <v>3490</v>
      </c>
    </row>
    <row r="443" spans="1:15" x14ac:dyDescent="0.35">
      <c r="A443" s="6">
        <v>10689</v>
      </c>
      <c r="B443" s="6" t="s">
        <v>276</v>
      </c>
      <c r="C443" s="6">
        <v>1</v>
      </c>
      <c r="D443" s="7">
        <v>36465</v>
      </c>
      <c r="E443" s="7">
        <v>36493</v>
      </c>
      <c r="F443" s="7">
        <v>36471</v>
      </c>
      <c r="G443" s="6">
        <v>2</v>
      </c>
      <c r="H443" s="8">
        <v>13.42</v>
      </c>
      <c r="I443" s="6" t="s">
        <v>277</v>
      </c>
      <c r="J443" s="6" t="s">
        <v>280</v>
      </c>
      <c r="K443" s="6" t="s">
        <v>281</v>
      </c>
      <c r="M443" s="6" t="s">
        <v>282</v>
      </c>
      <c r="N443" s="6" t="s">
        <v>283</v>
      </c>
      <c r="O443" s="8">
        <v>630</v>
      </c>
    </row>
    <row r="444" spans="1:15" x14ac:dyDescent="0.35">
      <c r="A444" s="6">
        <v>10690</v>
      </c>
      <c r="B444" s="6" t="s">
        <v>510</v>
      </c>
      <c r="C444" s="6">
        <v>1</v>
      </c>
      <c r="D444" s="7">
        <v>36466</v>
      </c>
      <c r="E444" s="7">
        <v>36494</v>
      </c>
      <c r="F444" s="7">
        <v>36467</v>
      </c>
      <c r="G444" s="6">
        <v>1</v>
      </c>
      <c r="H444" s="8">
        <v>15.8</v>
      </c>
      <c r="I444" s="6" t="s">
        <v>511</v>
      </c>
      <c r="J444" s="6" t="s">
        <v>513</v>
      </c>
      <c r="K444" s="6" t="s">
        <v>514</v>
      </c>
      <c r="L444" s="6" t="s">
        <v>515</v>
      </c>
      <c r="M444" s="6" t="s">
        <v>516</v>
      </c>
      <c r="N444" s="6" t="s">
        <v>368</v>
      </c>
      <c r="O444" s="8">
        <v>1150</v>
      </c>
    </row>
    <row r="445" spans="1:15" x14ac:dyDescent="0.35">
      <c r="A445" s="6">
        <v>10691</v>
      </c>
      <c r="B445" s="6" t="s">
        <v>740</v>
      </c>
      <c r="C445" s="6">
        <v>2</v>
      </c>
      <c r="D445" s="7">
        <v>36467</v>
      </c>
      <c r="E445" s="7">
        <v>36509</v>
      </c>
      <c r="F445" s="7">
        <v>36486</v>
      </c>
      <c r="G445" s="6">
        <v>2</v>
      </c>
      <c r="H445" s="8">
        <v>810.05</v>
      </c>
      <c r="I445" s="6" t="s">
        <v>741</v>
      </c>
      <c r="J445" s="6" t="s">
        <v>743</v>
      </c>
      <c r="K445" s="6" t="s">
        <v>744</v>
      </c>
      <c r="M445" s="6" t="s">
        <v>745</v>
      </c>
      <c r="N445" s="6" t="s">
        <v>203</v>
      </c>
      <c r="O445" s="8">
        <v>10164.799999999999</v>
      </c>
    </row>
    <row r="446" spans="1:15" x14ac:dyDescent="0.35">
      <c r="A446" s="6">
        <v>10692</v>
      </c>
      <c r="B446" s="6" t="s">
        <v>242</v>
      </c>
      <c r="C446" s="6">
        <v>4</v>
      </c>
      <c r="D446" s="7">
        <v>36467</v>
      </c>
      <c r="E446" s="7">
        <v>36495</v>
      </c>
      <c r="F446" s="7">
        <v>36477</v>
      </c>
      <c r="G446" s="6">
        <v>2</v>
      </c>
      <c r="H446" s="8">
        <v>61.02</v>
      </c>
      <c r="I446" s="6" t="s">
        <v>990</v>
      </c>
      <c r="J446" s="6" t="s">
        <v>246</v>
      </c>
      <c r="K446" s="6" t="s">
        <v>247</v>
      </c>
      <c r="M446" s="6" t="s">
        <v>248</v>
      </c>
      <c r="N446" s="6" t="s">
        <v>203</v>
      </c>
      <c r="O446" s="8">
        <v>878</v>
      </c>
    </row>
    <row r="447" spans="1:15" x14ac:dyDescent="0.35">
      <c r="A447" s="6">
        <v>10693</v>
      </c>
      <c r="B447" s="6" t="s">
        <v>938</v>
      </c>
      <c r="C447" s="6">
        <v>3</v>
      </c>
      <c r="D447" s="7">
        <v>36470</v>
      </c>
      <c r="E447" s="7">
        <v>36484</v>
      </c>
      <c r="F447" s="7">
        <v>36474</v>
      </c>
      <c r="G447" s="6">
        <v>3</v>
      </c>
      <c r="H447" s="8">
        <v>139.34</v>
      </c>
      <c r="I447" s="6" t="s">
        <v>939</v>
      </c>
      <c r="J447" s="6" t="s">
        <v>980</v>
      </c>
      <c r="K447" s="6" t="s">
        <v>942</v>
      </c>
      <c r="L447" s="6" t="s">
        <v>589</v>
      </c>
      <c r="M447" s="6" t="s">
        <v>981</v>
      </c>
      <c r="N447" s="6" t="s">
        <v>498</v>
      </c>
      <c r="O447" s="8">
        <v>2334</v>
      </c>
    </row>
    <row r="448" spans="1:15" x14ac:dyDescent="0.35">
      <c r="A448" s="6">
        <v>10694</v>
      </c>
      <c r="B448" s="6" t="s">
        <v>740</v>
      </c>
      <c r="C448" s="6">
        <v>8</v>
      </c>
      <c r="D448" s="7">
        <v>36470</v>
      </c>
      <c r="E448" s="7">
        <v>36498</v>
      </c>
      <c r="F448" s="7">
        <v>36473</v>
      </c>
      <c r="G448" s="6">
        <v>3</v>
      </c>
      <c r="H448" s="8">
        <v>398.36</v>
      </c>
      <c r="I448" s="6" t="s">
        <v>741</v>
      </c>
      <c r="J448" s="6" t="s">
        <v>743</v>
      </c>
      <c r="K448" s="6" t="s">
        <v>744</v>
      </c>
      <c r="M448" s="6" t="s">
        <v>745</v>
      </c>
      <c r="N448" s="6" t="s">
        <v>203</v>
      </c>
      <c r="O448" s="8">
        <v>4825</v>
      </c>
    </row>
    <row r="449" spans="1:15" x14ac:dyDescent="0.35">
      <c r="A449" s="6">
        <v>10695</v>
      </c>
      <c r="B449" s="6" t="s">
        <v>946</v>
      </c>
      <c r="C449" s="6">
        <v>7</v>
      </c>
      <c r="D449" s="7">
        <v>36471</v>
      </c>
      <c r="E449" s="7">
        <v>36513</v>
      </c>
      <c r="F449" s="7">
        <v>36478</v>
      </c>
      <c r="G449" s="6">
        <v>1</v>
      </c>
      <c r="H449" s="8">
        <v>16.72</v>
      </c>
      <c r="I449" s="6" t="s">
        <v>947</v>
      </c>
      <c r="J449" s="6" t="s">
        <v>950</v>
      </c>
      <c r="K449" s="6" t="s">
        <v>951</v>
      </c>
      <c r="M449" s="6" t="s">
        <v>952</v>
      </c>
      <c r="N449" s="6" t="s">
        <v>929</v>
      </c>
      <c r="O449" s="8">
        <v>642</v>
      </c>
    </row>
    <row r="450" spans="1:15" x14ac:dyDescent="0.35">
      <c r="A450" s="6">
        <v>10696</v>
      </c>
      <c r="B450" s="6" t="s">
        <v>938</v>
      </c>
      <c r="C450" s="6">
        <v>8</v>
      </c>
      <c r="D450" s="7">
        <v>36472</v>
      </c>
      <c r="E450" s="7">
        <v>36514</v>
      </c>
      <c r="F450" s="7">
        <v>36478</v>
      </c>
      <c r="G450" s="6">
        <v>3</v>
      </c>
      <c r="H450" s="8">
        <v>102.55</v>
      </c>
      <c r="I450" s="6" t="s">
        <v>939</v>
      </c>
      <c r="J450" s="6" t="s">
        <v>980</v>
      </c>
      <c r="K450" s="6" t="s">
        <v>942</v>
      </c>
      <c r="L450" s="6" t="s">
        <v>589</v>
      </c>
      <c r="M450" s="6" t="s">
        <v>981</v>
      </c>
      <c r="N450" s="6" t="s">
        <v>498</v>
      </c>
      <c r="O450" s="8">
        <v>996</v>
      </c>
    </row>
    <row r="451" spans="1:15" x14ac:dyDescent="0.35">
      <c r="A451" s="6">
        <v>10697</v>
      </c>
      <c r="B451" s="6" t="s">
        <v>618</v>
      </c>
      <c r="C451" s="6">
        <v>3</v>
      </c>
      <c r="D451" s="7">
        <v>36472</v>
      </c>
      <c r="E451" s="7">
        <v>36500</v>
      </c>
      <c r="F451" s="7">
        <v>36478</v>
      </c>
      <c r="G451" s="6">
        <v>1</v>
      </c>
      <c r="H451" s="8">
        <v>45.52</v>
      </c>
      <c r="I451" s="6" t="s">
        <v>619</v>
      </c>
      <c r="J451" s="6" t="s">
        <v>621</v>
      </c>
      <c r="K451" s="6" t="s">
        <v>622</v>
      </c>
      <c r="L451" s="6" t="s">
        <v>623</v>
      </c>
      <c r="M451" s="6" t="s">
        <v>624</v>
      </c>
      <c r="N451" s="6" t="s">
        <v>507</v>
      </c>
      <c r="O451" s="8">
        <v>1073.9000000000001</v>
      </c>
    </row>
    <row r="452" spans="1:15" x14ac:dyDescent="0.35">
      <c r="A452" s="6">
        <v>10698</v>
      </c>
      <c r="B452" s="6" t="s">
        <v>400</v>
      </c>
      <c r="C452" s="6">
        <v>4</v>
      </c>
      <c r="D452" s="7">
        <v>36473</v>
      </c>
      <c r="E452" s="7">
        <v>36501</v>
      </c>
      <c r="F452" s="7">
        <v>36481</v>
      </c>
      <c r="G452" s="6">
        <v>1</v>
      </c>
      <c r="H452" s="8">
        <v>272.47000000000003</v>
      </c>
      <c r="I452" s="6" t="s">
        <v>401</v>
      </c>
      <c r="J452" s="6" t="s">
        <v>404</v>
      </c>
      <c r="K452" s="6" t="s">
        <v>405</v>
      </c>
      <c r="M452" s="6" t="s">
        <v>406</v>
      </c>
      <c r="N452" s="6" t="s">
        <v>216</v>
      </c>
      <c r="O452" s="8">
        <v>3600.73</v>
      </c>
    </row>
    <row r="453" spans="1:15" x14ac:dyDescent="0.35">
      <c r="A453" s="6">
        <v>10699</v>
      </c>
      <c r="B453" s="6" t="s">
        <v>661</v>
      </c>
      <c r="C453" s="6">
        <v>3</v>
      </c>
      <c r="D453" s="7">
        <v>36473</v>
      </c>
      <c r="E453" s="7">
        <v>36501</v>
      </c>
      <c r="F453" s="7">
        <v>36477</v>
      </c>
      <c r="G453" s="6">
        <v>3</v>
      </c>
      <c r="H453" s="8">
        <v>0.57999999999999996</v>
      </c>
      <c r="I453" s="6" t="s">
        <v>662</v>
      </c>
      <c r="J453" s="6" t="s">
        <v>664</v>
      </c>
      <c r="K453" s="6" t="s">
        <v>665</v>
      </c>
      <c r="M453" s="6" t="s">
        <v>666</v>
      </c>
      <c r="N453" s="6" t="s">
        <v>203</v>
      </c>
      <c r="O453" s="8">
        <v>114</v>
      </c>
    </row>
    <row r="454" spans="1:15" x14ac:dyDescent="0.35">
      <c r="A454" s="6">
        <v>10700</v>
      </c>
      <c r="B454" s="6" t="s">
        <v>800</v>
      </c>
      <c r="C454" s="6">
        <v>3</v>
      </c>
      <c r="D454" s="7">
        <v>36474</v>
      </c>
      <c r="E454" s="7">
        <v>36502</v>
      </c>
      <c r="F454" s="7">
        <v>36480</v>
      </c>
      <c r="G454" s="6">
        <v>1</v>
      </c>
      <c r="H454" s="8">
        <v>65.099999999999994</v>
      </c>
      <c r="I454" s="6" t="s">
        <v>801</v>
      </c>
      <c r="J454" s="6" t="s">
        <v>803</v>
      </c>
      <c r="K454" s="6" t="s">
        <v>804</v>
      </c>
      <c r="L454" s="6" t="s">
        <v>805</v>
      </c>
      <c r="M454" s="6" t="s">
        <v>806</v>
      </c>
      <c r="N454" s="6" t="s">
        <v>498</v>
      </c>
      <c r="O454" s="8">
        <v>2048</v>
      </c>
    </row>
    <row r="455" spans="1:15" x14ac:dyDescent="0.35">
      <c r="A455" s="6">
        <v>10701</v>
      </c>
      <c r="B455" s="6" t="s">
        <v>536</v>
      </c>
      <c r="C455" s="6">
        <v>6</v>
      </c>
      <c r="D455" s="7">
        <v>36477</v>
      </c>
      <c r="E455" s="7">
        <v>36491</v>
      </c>
      <c r="F455" s="7">
        <v>36479</v>
      </c>
      <c r="G455" s="6">
        <v>3</v>
      </c>
      <c r="H455" s="8">
        <v>220.31</v>
      </c>
      <c r="I455" s="6" t="s">
        <v>537</v>
      </c>
      <c r="J455" s="6" t="s">
        <v>539</v>
      </c>
      <c r="K455" s="6" t="s">
        <v>540</v>
      </c>
      <c r="L455" s="6" t="s">
        <v>541</v>
      </c>
      <c r="N455" s="6" t="s">
        <v>542</v>
      </c>
      <c r="O455" s="8">
        <v>3370</v>
      </c>
    </row>
    <row r="456" spans="1:15" x14ac:dyDescent="0.35">
      <c r="A456" s="6">
        <v>10702</v>
      </c>
      <c r="B456" s="6" t="s">
        <v>242</v>
      </c>
      <c r="C456" s="6">
        <v>4</v>
      </c>
      <c r="D456" s="7">
        <v>36477</v>
      </c>
      <c r="E456" s="7">
        <v>36519</v>
      </c>
      <c r="F456" s="7">
        <v>36485</v>
      </c>
      <c r="G456" s="6">
        <v>1</v>
      </c>
      <c r="H456" s="8">
        <v>23.94</v>
      </c>
      <c r="I456" s="6" t="s">
        <v>990</v>
      </c>
      <c r="J456" s="6" t="s">
        <v>246</v>
      </c>
      <c r="K456" s="6" t="s">
        <v>247</v>
      </c>
      <c r="M456" s="6" t="s">
        <v>248</v>
      </c>
      <c r="N456" s="6" t="s">
        <v>203</v>
      </c>
      <c r="O456" s="8">
        <v>330</v>
      </c>
    </row>
    <row r="457" spans="1:15" x14ac:dyDescent="0.35">
      <c r="A457" s="6">
        <v>10703</v>
      </c>
      <c r="B457" s="6" t="s">
        <v>432</v>
      </c>
      <c r="C457" s="6">
        <v>6</v>
      </c>
      <c r="D457" s="7">
        <v>36478</v>
      </c>
      <c r="E457" s="7">
        <v>36506</v>
      </c>
      <c r="F457" s="7">
        <v>36484</v>
      </c>
      <c r="G457" s="6">
        <v>2</v>
      </c>
      <c r="H457" s="8">
        <v>152.30000000000001</v>
      </c>
      <c r="I457" s="6" t="s">
        <v>433</v>
      </c>
      <c r="J457" s="6" t="s">
        <v>435</v>
      </c>
      <c r="K457" s="6" t="s">
        <v>436</v>
      </c>
      <c r="M457" s="6" t="s">
        <v>437</v>
      </c>
      <c r="N457" s="6" t="s">
        <v>283</v>
      </c>
      <c r="O457" s="8">
        <v>2545</v>
      </c>
    </row>
    <row r="458" spans="1:15" x14ac:dyDescent="0.35">
      <c r="A458" s="6">
        <v>10704</v>
      </c>
      <c r="B458" s="6" t="s">
        <v>734</v>
      </c>
      <c r="C458" s="6">
        <v>6</v>
      </c>
      <c r="D458" s="7">
        <v>36478</v>
      </c>
      <c r="E458" s="7">
        <v>36506</v>
      </c>
      <c r="F458" s="7">
        <v>36502</v>
      </c>
      <c r="G458" s="6">
        <v>1</v>
      </c>
      <c r="H458" s="8">
        <v>4.78</v>
      </c>
      <c r="I458" s="6" t="s">
        <v>735</v>
      </c>
      <c r="J458" s="6" t="s">
        <v>737</v>
      </c>
      <c r="K458" s="6" t="s">
        <v>365</v>
      </c>
      <c r="L458" s="6" t="s">
        <v>366</v>
      </c>
      <c r="M458" s="6" t="s">
        <v>738</v>
      </c>
      <c r="N458" s="6" t="s">
        <v>368</v>
      </c>
      <c r="O458" s="8">
        <v>595.5</v>
      </c>
    </row>
    <row r="459" spans="1:15" x14ac:dyDescent="0.35">
      <c r="A459" s="6">
        <v>10705</v>
      </c>
      <c r="B459" s="6" t="s">
        <v>519</v>
      </c>
      <c r="C459" s="6">
        <v>9</v>
      </c>
      <c r="D459" s="7">
        <v>36479</v>
      </c>
      <c r="E459" s="7">
        <v>36507</v>
      </c>
      <c r="F459" s="7">
        <v>36513</v>
      </c>
      <c r="G459" s="6">
        <v>2</v>
      </c>
      <c r="H459" s="8">
        <v>3.52</v>
      </c>
      <c r="I459" s="6" t="s">
        <v>520</v>
      </c>
      <c r="J459" s="6" t="s">
        <v>522</v>
      </c>
      <c r="K459" s="6" t="s">
        <v>523</v>
      </c>
      <c r="L459" s="6" t="s">
        <v>524</v>
      </c>
      <c r="M459" s="6" t="s">
        <v>525</v>
      </c>
      <c r="N459" s="6" t="s">
        <v>507</v>
      </c>
      <c r="O459" s="8">
        <v>378</v>
      </c>
    </row>
    <row r="460" spans="1:15" x14ac:dyDescent="0.35">
      <c r="A460" s="6">
        <v>10706</v>
      </c>
      <c r="B460" s="6" t="s">
        <v>681</v>
      </c>
      <c r="C460" s="6">
        <v>8</v>
      </c>
      <c r="D460" s="7">
        <v>36480</v>
      </c>
      <c r="E460" s="7">
        <v>36508</v>
      </c>
      <c r="F460" s="7">
        <v>36485</v>
      </c>
      <c r="G460" s="6">
        <v>3</v>
      </c>
      <c r="H460" s="8">
        <v>135.63</v>
      </c>
      <c r="I460" s="6" t="s">
        <v>682</v>
      </c>
      <c r="J460" s="6" t="s">
        <v>684</v>
      </c>
      <c r="K460" s="6" t="s">
        <v>685</v>
      </c>
      <c r="L460" s="6" t="s">
        <v>686</v>
      </c>
      <c r="M460" s="6" t="s">
        <v>687</v>
      </c>
      <c r="N460" s="6" t="s">
        <v>498</v>
      </c>
      <c r="O460" s="8">
        <v>1893</v>
      </c>
    </row>
    <row r="461" spans="1:15" x14ac:dyDescent="0.35">
      <c r="A461" s="6">
        <v>10707</v>
      </c>
      <c r="B461" s="6" t="s">
        <v>267</v>
      </c>
      <c r="C461" s="6">
        <v>4</v>
      </c>
      <c r="D461" s="7">
        <v>36480</v>
      </c>
      <c r="E461" s="7">
        <v>36494</v>
      </c>
      <c r="F461" s="7">
        <v>36487</v>
      </c>
      <c r="G461" s="6">
        <v>3</v>
      </c>
      <c r="H461" s="8">
        <v>21.74</v>
      </c>
      <c r="I461" s="6" t="s">
        <v>268</v>
      </c>
      <c r="J461" s="6" t="s">
        <v>982</v>
      </c>
      <c r="K461" s="6" t="s">
        <v>983</v>
      </c>
      <c r="L461" s="6" t="s">
        <v>984</v>
      </c>
      <c r="M461" s="6" t="s">
        <v>985</v>
      </c>
      <c r="N461" s="6" t="s">
        <v>273</v>
      </c>
      <c r="O461" s="8">
        <v>1704</v>
      </c>
    </row>
    <row r="462" spans="1:15" x14ac:dyDescent="0.35">
      <c r="A462" s="6">
        <v>10708</v>
      </c>
      <c r="B462" s="6" t="s">
        <v>848</v>
      </c>
      <c r="C462" s="6">
        <v>6</v>
      </c>
      <c r="D462" s="7">
        <v>36481</v>
      </c>
      <c r="E462" s="7">
        <v>36523</v>
      </c>
      <c r="F462" s="7">
        <v>36500</v>
      </c>
      <c r="G462" s="6">
        <v>2</v>
      </c>
      <c r="H462" s="8">
        <v>2.96</v>
      </c>
      <c r="I462" s="6" t="s">
        <v>849</v>
      </c>
      <c r="J462" s="6" t="s">
        <v>851</v>
      </c>
      <c r="K462" s="6" t="s">
        <v>631</v>
      </c>
      <c r="L462" s="6" t="s">
        <v>496</v>
      </c>
      <c r="M462" s="6" t="s">
        <v>852</v>
      </c>
      <c r="N462" s="6" t="s">
        <v>498</v>
      </c>
      <c r="O462" s="8">
        <v>180.4</v>
      </c>
    </row>
    <row r="463" spans="1:15" x14ac:dyDescent="0.35">
      <c r="A463" s="6">
        <v>10709</v>
      </c>
      <c r="B463" s="6" t="s">
        <v>484</v>
      </c>
      <c r="C463" s="6">
        <v>1</v>
      </c>
      <c r="D463" s="7">
        <v>36481</v>
      </c>
      <c r="E463" s="7">
        <v>36509</v>
      </c>
      <c r="F463" s="7">
        <v>36515</v>
      </c>
      <c r="G463" s="6">
        <v>3</v>
      </c>
      <c r="H463" s="8">
        <v>210.8</v>
      </c>
      <c r="I463" s="6" t="s">
        <v>485</v>
      </c>
      <c r="J463" s="6" t="s">
        <v>487</v>
      </c>
      <c r="K463" s="6" t="s">
        <v>488</v>
      </c>
      <c r="L463" s="6" t="s">
        <v>366</v>
      </c>
      <c r="M463" s="6" t="s">
        <v>489</v>
      </c>
      <c r="N463" s="6" t="s">
        <v>368</v>
      </c>
      <c r="O463" s="8">
        <v>3424</v>
      </c>
    </row>
    <row r="464" spans="1:15" x14ac:dyDescent="0.35">
      <c r="A464" s="6">
        <v>10710</v>
      </c>
      <c r="B464" s="6" t="s">
        <v>452</v>
      </c>
      <c r="C464" s="6">
        <v>1</v>
      </c>
      <c r="D464" s="7">
        <v>36484</v>
      </c>
      <c r="E464" s="7">
        <v>36512</v>
      </c>
      <c r="F464" s="7">
        <v>36487</v>
      </c>
      <c r="G464" s="6">
        <v>1</v>
      </c>
      <c r="H464" s="8">
        <v>4.9800000000000004</v>
      </c>
      <c r="I464" s="6" t="s">
        <v>453</v>
      </c>
      <c r="J464" s="6" t="s">
        <v>455</v>
      </c>
      <c r="K464" s="6" t="s">
        <v>456</v>
      </c>
      <c r="M464" s="6" t="s">
        <v>457</v>
      </c>
      <c r="N464" s="6" t="s">
        <v>213</v>
      </c>
      <c r="O464" s="8">
        <v>93.5</v>
      </c>
    </row>
    <row r="465" spans="1:15" x14ac:dyDescent="0.35">
      <c r="A465" s="6">
        <v>10711</v>
      </c>
      <c r="B465" s="6" t="s">
        <v>800</v>
      </c>
      <c r="C465" s="6">
        <v>5</v>
      </c>
      <c r="D465" s="7">
        <v>36485</v>
      </c>
      <c r="E465" s="7">
        <v>36527</v>
      </c>
      <c r="F465" s="7">
        <v>36493</v>
      </c>
      <c r="G465" s="6">
        <v>2</v>
      </c>
      <c r="H465" s="8">
        <v>52.41</v>
      </c>
      <c r="I465" s="6" t="s">
        <v>801</v>
      </c>
      <c r="J465" s="6" t="s">
        <v>803</v>
      </c>
      <c r="K465" s="6" t="s">
        <v>804</v>
      </c>
      <c r="L465" s="6" t="s">
        <v>805</v>
      </c>
      <c r="M465" s="6" t="s">
        <v>806</v>
      </c>
      <c r="N465" s="6" t="s">
        <v>498</v>
      </c>
      <c r="O465" s="8">
        <v>4451.7</v>
      </c>
    </row>
    <row r="466" spans="1:15" x14ac:dyDescent="0.35">
      <c r="A466" s="6">
        <v>10712</v>
      </c>
      <c r="B466" s="6" t="s">
        <v>536</v>
      </c>
      <c r="C466" s="6">
        <v>3</v>
      </c>
      <c r="D466" s="7">
        <v>36485</v>
      </c>
      <c r="E466" s="7">
        <v>36513</v>
      </c>
      <c r="F466" s="7">
        <v>36495</v>
      </c>
      <c r="G466" s="6">
        <v>1</v>
      </c>
      <c r="H466" s="8">
        <v>89.93</v>
      </c>
      <c r="I466" s="6" t="s">
        <v>537</v>
      </c>
      <c r="J466" s="6" t="s">
        <v>539</v>
      </c>
      <c r="K466" s="6" t="s">
        <v>540</v>
      </c>
      <c r="L466" s="6" t="s">
        <v>541</v>
      </c>
      <c r="N466" s="6" t="s">
        <v>542</v>
      </c>
      <c r="O466" s="8">
        <v>1238.4000000000001</v>
      </c>
    </row>
    <row r="467" spans="1:15" x14ac:dyDescent="0.35">
      <c r="A467" s="6">
        <v>10713</v>
      </c>
      <c r="B467" s="6" t="s">
        <v>800</v>
      </c>
      <c r="C467" s="6">
        <v>1</v>
      </c>
      <c r="D467" s="7">
        <v>36486</v>
      </c>
      <c r="E467" s="7">
        <v>36514</v>
      </c>
      <c r="F467" s="7">
        <v>36488</v>
      </c>
      <c r="G467" s="6">
        <v>1</v>
      </c>
      <c r="H467" s="8">
        <v>167.05</v>
      </c>
      <c r="I467" s="6" t="s">
        <v>801</v>
      </c>
      <c r="J467" s="6" t="s">
        <v>803</v>
      </c>
      <c r="K467" s="6" t="s">
        <v>804</v>
      </c>
      <c r="L467" s="6" t="s">
        <v>805</v>
      </c>
      <c r="M467" s="6" t="s">
        <v>806</v>
      </c>
      <c r="N467" s="6" t="s">
        <v>498</v>
      </c>
      <c r="O467" s="8">
        <v>2827.9</v>
      </c>
    </row>
    <row r="468" spans="1:15" x14ac:dyDescent="0.35">
      <c r="A468" s="6">
        <v>10714</v>
      </c>
      <c r="B468" s="6" t="s">
        <v>800</v>
      </c>
      <c r="C468" s="6">
        <v>5</v>
      </c>
      <c r="D468" s="7">
        <v>36486</v>
      </c>
      <c r="E468" s="7">
        <v>36514</v>
      </c>
      <c r="F468" s="7">
        <v>36491</v>
      </c>
      <c r="G468" s="6">
        <v>3</v>
      </c>
      <c r="H468" s="8">
        <v>24.49</v>
      </c>
      <c r="I468" s="6" t="s">
        <v>801</v>
      </c>
      <c r="J468" s="6" t="s">
        <v>803</v>
      </c>
      <c r="K468" s="6" t="s">
        <v>804</v>
      </c>
      <c r="L468" s="6" t="s">
        <v>805</v>
      </c>
      <c r="M468" s="6" t="s">
        <v>806</v>
      </c>
      <c r="N468" s="6" t="s">
        <v>498</v>
      </c>
      <c r="O468" s="8">
        <v>2941</v>
      </c>
    </row>
    <row r="469" spans="1:15" x14ac:dyDescent="0.35">
      <c r="A469" s="6">
        <v>10715</v>
      </c>
      <c r="B469" s="6" t="s">
        <v>311</v>
      </c>
      <c r="C469" s="6">
        <v>3</v>
      </c>
      <c r="D469" s="7">
        <v>36487</v>
      </c>
      <c r="E469" s="7">
        <v>36501</v>
      </c>
      <c r="F469" s="7">
        <v>36493</v>
      </c>
      <c r="G469" s="6">
        <v>1</v>
      </c>
      <c r="H469" s="8">
        <v>63.2</v>
      </c>
      <c r="I469" s="6" t="s">
        <v>312</v>
      </c>
      <c r="J469" s="6" t="s">
        <v>314</v>
      </c>
      <c r="K469" s="6" t="s">
        <v>315</v>
      </c>
      <c r="M469" s="6" t="s">
        <v>316</v>
      </c>
      <c r="N469" s="6" t="s">
        <v>201</v>
      </c>
      <c r="O469" s="8">
        <v>1296</v>
      </c>
    </row>
    <row r="470" spans="1:15" x14ac:dyDescent="0.35">
      <c r="A470" s="6">
        <v>10716</v>
      </c>
      <c r="B470" s="6" t="s">
        <v>747</v>
      </c>
      <c r="C470" s="6">
        <v>4</v>
      </c>
      <c r="D470" s="7">
        <v>36488</v>
      </c>
      <c r="E470" s="7">
        <v>36516</v>
      </c>
      <c r="F470" s="7">
        <v>36491</v>
      </c>
      <c r="G470" s="6">
        <v>2</v>
      </c>
      <c r="H470" s="8">
        <v>22.57</v>
      </c>
      <c r="I470" s="6" t="s">
        <v>748</v>
      </c>
      <c r="J470" s="6" t="s">
        <v>750</v>
      </c>
      <c r="K470" s="6" t="s">
        <v>341</v>
      </c>
      <c r="M470" s="6" t="s">
        <v>342</v>
      </c>
      <c r="N470" s="6" t="s">
        <v>343</v>
      </c>
      <c r="O470" s="8">
        <v>706</v>
      </c>
    </row>
    <row r="471" spans="1:15" x14ac:dyDescent="0.35">
      <c r="A471" s="6">
        <v>10717</v>
      </c>
      <c r="B471" s="6" t="s">
        <v>131</v>
      </c>
      <c r="C471" s="6">
        <v>1</v>
      </c>
      <c r="D471" s="7">
        <v>36488</v>
      </c>
      <c r="E471" s="7">
        <v>36516</v>
      </c>
      <c r="F471" s="7">
        <v>36493</v>
      </c>
      <c r="G471" s="6">
        <v>2</v>
      </c>
      <c r="H471" s="8">
        <v>59.25</v>
      </c>
      <c r="I471" s="6" t="s">
        <v>439</v>
      </c>
      <c r="J471" s="6" t="s">
        <v>441</v>
      </c>
      <c r="K471" s="6" t="s">
        <v>442</v>
      </c>
      <c r="M471" s="6" t="s">
        <v>443</v>
      </c>
      <c r="N471" s="6" t="s">
        <v>203</v>
      </c>
      <c r="O471" s="8">
        <v>1331.75</v>
      </c>
    </row>
    <row r="472" spans="1:15" x14ac:dyDescent="0.35">
      <c r="A472" s="6">
        <v>10718</v>
      </c>
      <c r="B472" s="6" t="s">
        <v>553</v>
      </c>
      <c r="C472" s="6">
        <v>1</v>
      </c>
      <c r="D472" s="7">
        <v>36491</v>
      </c>
      <c r="E472" s="7">
        <v>36519</v>
      </c>
      <c r="F472" s="7">
        <v>36493</v>
      </c>
      <c r="G472" s="6">
        <v>3</v>
      </c>
      <c r="H472" s="8">
        <v>170.88</v>
      </c>
      <c r="I472" s="6" t="s">
        <v>554</v>
      </c>
      <c r="J472" s="6" t="s">
        <v>556</v>
      </c>
      <c r="K472" s="6" t="s">
        <v>557</v>
      </c>
      <c r="M472" s="6" t="s">
        <v>558</v>
      </c>
      <c r="N472" s="6" t="s">
        <v>203</v>
      </c>
      <c r="O472" s="8">
        <v>3463</v>
      </c>
    </row>
    <row r="473" spans="1:15" x14ac:dyDescent="0.35">
      <c r="A473" s="6">
        <v>10719</v>
      </c>
      <c r="B473" s="6" t="s">
        <v>601</v>
      </c>
      <c r="C473" s="6">
        <v>8</v>
      </c>
      <c r="D473" s="7">
        <v>36491</v>
      </c>
      <c r="E473" s="7">
        <v>36519</v>
      </c>
      <c r="F473" s="7">
        <v>36500</v>
      </c>
      <c r="G473" s="6">
        <v>2</v>
      </c>
      <c r="H473" s="8">
        <v>51.44</v>
      </c>
      <c r="I473" s="6" t="s">
        <v>602</v>
      </c>
      <c r="J473" s="6" t="s">
        <v>604</v>
      </c>
      <c r="K473" s="6" t="s">
        <v>605</v>
      </c>
      <c r="L473" s="6" t="s">
        <v>606</v>
      </c>
      <c r="M473" s="6" t="s">
        <v>607</v>
      </c>
      <c r="N473" s="6" t="s">
        <v>498</v>
      </c>
      <c r="O473" s="8">
        <v>1125.67</v>
      </c>
    </row>
    <row r="474" spans="1:15" x14ac:dyDescent="0.35">
      <c r="A474" s="6">
        <v>10720</v>
      </c>
      <c r="B474" s="6" t="s">
        <v>727</v>
      </c>
      <c r="C474" s="6">
        <v>8</v>
      </c>
      <c r="D474" s="7">
        <v>36492</v>
      </c>
      <c r="E474" s="7">
        <v>36506</v>
      </c>
      <c r="F474" s="7">
        <v>36500</v>
      </c>
      <c r="G474" s="6">
        <v>2</v>
      </c>
      <c r="H474" s="8">
        <v>9.5299999999999994</v>
      </c>
      <c r="I474" s="6" t="s">
        <v>728</v>
      </c>
      <c r="J474" s="6" t="s">
        <v>730</v>
      </c>
      <c r="K474" s="6" t="s">
        <v>514</v>
      </c>
      <c r="L474" s="6" t="s">
        <v>515</v>
      </c>
      <c r="M474" s="6" t="s">
        <v>731</v>
      </c>
      <c r="N474" s="6" t="s">
        <v>368</v>
      </c>
      <c r="O474" s="8">
        <v>550</v>
      </c>
    </row>
    <row r="475" spans="1:15" x14ac:dyDescent="0.35">
      <c r="A475" s="6">
        <v>10721</v>
      </c>
      <c r="B475" s="6" t="s">
        <v>740</v>
      </c>
      <c r="C475" s="6">
        <v>5</v>
      </c>
      <c r="D475" s="7">
        <v>36493</v>
      </c>
      <c r="E475" s="7">
        <v>36521</v>
      </c>
      <c r="F475" s="7">
        <v>36495</v>
      </c>
      <c r="G475" s="6">
        <v>3</v>
      </c>
      <c r="H475" s="8">
        <v>48.92</v>
      </c>
      <c r="I475" s="6" t="s">
        <v>741</v>
      </c>
      <c r="J475" s="6" t="s">
        <v>743</v>
      </c>
      <c r="K475" s="6" t="s">
        <v>744</v>
      </c>
      <c r="M475" s="6" t="s">
        <v>745</v>
      </c>
      <c r="N475" s="6" t="s">
        <v>203</v>
      </c>
      <c r="O475" s="8">
        <v>972.5</v>
      </c>
    </row>
    <row r="476" spans="1:15" x14ac:dyDescent="0.35">
      <c r="A476" s="6">
        <v>10722</v>
      </c>
      <c r="B476" s="6" t="s">
        <v>800</v>
      </c>
      <c r="C476" s="6">
        <v>8</v>
      </c>
      <c r="D476" s="7">
        <v>36493</v>
      </c>
      <c r="E476" s="7">
        <v>36535</v>
      </c>
      <c r="F476" s="7">
        <v>36499</v>
      </c>
      <c r="G476" s="6">
        <v>1</v>
      </c>
      <c r="H476" s="8">
        <v>74.58</v>
      </c>
      <c r="I476" s="6" t="s">
        <v>801</v>
      </c>
      <c r="J476" s="6" t="s">
        <v>803</v>
      </c>
      <c r="K476" s="6" t="s">
        <v>804</v>
      </c>
      <c r="L476" s="6" t="s">
        <v>805</v>
      </c>
      <c r="M476" s="6" t="s">
        <v>806</v>
      </c>
      <c r="N476" s="6" t="s">
        <v>498</v>
      </c>
      <c r="O476" s="8">
        <v>1570</v>
      </c>
    </row>
    <row r="477" spans="1:15" x14ac:dyDescent="0.35">
      <c r="A477" s="6">
        <v>10723</v>
      </c>
      <c r="B477" s="6" t="s">
        <v>938</v>
      </c>
      <c r="C477" s="6">
        <v>3</v>
      </c>
      <c r="D477" s="7">
        <v>36494</v>
      </c>
      <c r="E477" s="7">
        <v>36522</v>
      </c>
      <c r="F477" s="7">
        <v>36520</v>
      </c>
      <c r="G477" s="6">
        <v>1</v>
      </c>
      <c r="H477" s="8">
        <v>21.72</v>
      </c>
      <c r="I477" s="6" t="s">
        <v>939</v>
      </c>
      <c r="J477" s="6" t="s">
        <v>980</v>
      </c>
      <c r="K477" s="6" t="s">
        <v>942</v>
      </c>
      <c r="L477" s="6" t="s">
        <v>589</v>
      </c>
      <c r="M477" s="6" t="s">
        <v>981</v>
      </c>
      <c r="N477" s="6" t="s">
        <v>498</v>
      </c>
      <c r="O477" s="8">
        <v>468.45</v>
      </c>
    </row>
    <row r="478" spans="1:15" x14ac:dyDescent="0.35">
      <c r="A478" s="6">
        <v>10724</v>
      </c>
      <c r="B478" s="6" t="s">
        <v>652</v>
      </c>
      <c r="C478" s="6">
        <v>8</v>
      </c>
      <c r="D478" s="7">
        <v>36494</v>
      </c>
      <c r="E478" s="7">
        <v>36536</v>
      </c>
      <c r="F478" s="7">
        <v>36500</v>
      </c>
      <c r="G478" s="6">
        <v>2</v>
      </c>
      <c r="H478" s="8">
        <v>57.75</v>
      </c>
      <c r="I478" s="6" t="s">
        <v>653</v>
      </c>
      <c r="J478" s="6" t="s">
        <v>655</v>
      </c>
      <c r="K478" s="6" t="s">
        <v>656</v>
      </c>
      <c r="L478" s="6" t="s">
        <v>657</v>
      </c>
      <c r="M478" s="6" t="s">
        <v>658</v>
      </c>
      <c r="N478" s="6" t="s">
        <v>327</v>
      </c>
      <c r="O478" s="8">
        <v>638.5</v>
      </c>
    </row>
    <row r="479" spans="1:15" x14ac:dyDescent="0.35">
      <c r="A479" s="6">
        <v>10725</v>
      </c>
      <c r="B479" s="6" t="s">
        <v>409</v>
      </c>
      <c r="C479" s="6">
        <v>4</v>
      </c>
      <c r="D479" s="7">
        <v>36495</v>
      </c>
      <c r="E479" s="7">
        <v>36523</v>
      </c>
      <c r="F479" s="7">
        <v>36500</v>
      </c>
      <c r="G479" s="6">
        <v>3</v>
      </c>
      <c r="H479" s="8">
        <v>10.83</v>
      </c>
      <c r="I479" s="6" t="s">
        <v>410</v>
      </c>
      <c r="J479" s="6" t="s">
        <v>413</v>
      </c>
      <c r="K479" s="6" t="s">
        <v>365</v>
      </c>
      <c r="L479" s="6" t="s">
        <v>366</v>
      </c>
      <c r="M479" s="6" t="s">
        <v>414</v>
      </c>
      <c r="N479" s="6" t="s">
        <v>368</v>
      </c>
      <c r="O479" s="8">
        <v>287.8</v>
      </c>
    </row>
    <row r="480" spans="1:15" x14ac:dyDescent="0.35">
      <c r="A480" s="6">
        <v>10726</v>
      </c>
      <c r="B480" s="6" t="s">
        <v>393</v>
      </c>
      <c r="C480" s="6">
        <v>4</v>
      </c>
      <c r="D480" s="7">
        <v>36498</v>
      </c>
      <c r="E480" s="7">
        <v>36512</v>
      </c>
      <c r="F480" s="7">
        <v>36530</v>
      </c>
      <c r="G480" s="6">
        <v>1</v>
      </c>
      <c r="H480" s="8">
        <v>16.559999999999999</v>
      </c>
      <c r="I480" s="6" t="s">
        <v>394</v>
      </c>
      <c r="J480" s="6" t="s">
        <v>396</v>
      </c>
      <c r="K480" s="6" t="s">
        <v>271</v>
      </c>
      <c r="M480" s="6" t="s">
        <v>397</v>
      </c>
      <c r="N480" s="6" t="s">
        <v>273</v>
      </c>
      <c r="O480" s="8">
        <v>655</v>
      </c>
    </row>
    <row r="481" spans="1:15" x14ac:dyDescent="0.35">
      <c r="A481" s="6">
        <v>10727</v>
      </c>
      <c r="B481" s="6" t="s">
        <v>763</v>
      </c>
      <c r="C481" s="6">
        <v>2</v>
      </c>
      <c r="D481" s="7">
        <v>36498</v>
      </c>
      <c r="E481" s="7">
        <v>36526</v>
      </c>
      <c r="F481" s="7">
        <v>36530</v>
      </c>
      <c r="G481" s="6">
        <v>1</v>
      </c>
      <c r="H481" s="8">
        <v>89.9</v>
      </c>
      <c r="I481" s="6" t="s">
        <v>764</v>
      </c>
      <c r="J481" s="6" t="s">
        <v>766</v>
      </c>
      <c r="K481" s="6" t="s">
        <v>767</v>
      </c>
      <c r="M481" s="6" t="s">
        <v>768</v>
      </c>
      <c r="N481" s="6" t="s">
        <v>213</v>
      </c>
      <c r="O481" s="8">
        <v>1710</v>
      </c>
    </row>
    <row r="482" spans="1:15" x14ac:dyDescent="0.35">
      <c r="A482" s="6">
        <v>10728</v>
      </c>
      <c r="B482" s="6" t="s">
        <v>734</v>
      </c>
      <c r="C482" s="6">
        <v>4</v>
      </c>
      <c r="D482" s="7">
        <v>36499</v>
      </c>
      <c r="E482" s="7">
        <v>36527</v>
      </c>
      <c r="F482" s="7">
        <v>36506</v>
      </c>
      <c r="G482" s="6">
        <v>2</v>
      </c>
      <c r="H482" s="8">
        <v>58.33</v>
      </c>
      <c r="I482" s="6" t="s">
        <v>735</v>
      </c>
      <c r="J482" s="6" t="s">
        <v>737</v>
      </c>
      <c r="K482" s="6" t="s">
        <v>365</v>
      </c>
      <c r="L482" s="6" t="s">
        <v>366</v>
      </c>
      <c r="M482" s="6" t="s">
        <v>738</v>
      </c>
      <c r="N482" s="6" t="s">
        <v>368</v>
      </c>
      <c r="O482" s="8">
        <v>1296.75</v>
      </c>
    </row>
    <row r="483" spans="1:15" x14ac:dyDescent="0.35">
      <c r="A483" s="6">
        <v>10729</v>
      </c>
      <c r="B483" s="6" t="s">
        <v>618</v>
      </c>
      <c r="C483" s="6">
        <v>8</v>
      </c>
      <c r="D483" s="7">
        <v>36499</v>
      </c>
      <c r="E483" s="7">
        <v>36541</v>
      </c>
      <c r="F483" s="7">
        <v>36509</v>
      </c>
      <c r="G483" s="6">
        <v>3</v>
      </c>
      <c r="H483" s="8">
        <v>141.06</v>
      </c>
      <c r="I483" s="6" t="s">
        <v>619</v>
      </c>
      <c r="J483" s="6" t="s">
        <v>621</v>
      </c>
      <c r="K483" s="6" t="s">
        <v>622</v>
      </c>
      <c r="L483" s="6" t="s">
        <v>623</v>
      </c>
      <c r="M483" s="6" t="s">
        <v>624</v>
      </c>
      <c r="N483" s="6" t="s">
        <v>507</v>
      </c>
      <c r="O483" s="8">
        <v>1850</v>
      </c>
    </row>
    <row r="484" spans="1:15" x14ac:dyDescent="0.35">
      <c r="A484" s="6">
        <v>10730</v>
      </c>
      <c r="B484" s="6" t="s">
        <v>311</v>
      </c>
      <c r="C484" s="6">
        <v>5</v>
      </c>
      <c r="D484" s="7">
        <v>36500</v>
      </c>
      <c r="E484" s="7">
        <v>36528</v>
      </c>
      <c r="F484" s="7">
        <v>36509</v>
      </c>
      <c r="G484" s="6">
        <v>1</v>
      </c>
      <c r="H484" s="8">
        <v>20.12</v>
      </c>
      <c r="I484" s="6" t="s">
        <v>312</v>
      </c>
      <c r="J484" s="6" t="s">
        <v>314</v>
      </c>
      <c r="K484" s="6" t="s">
        <v>315</v>
      </c>
      <c r="M484" s="6" t="s">
        <v>316</v>
      </c>
      <c r="N484" s="6" t="s">
        <v>201</v>
      </c>
      <c r="O484" s="8">
        <v>509.75</v>
      </c>
    </row>
    <row r="485" spans="1:15" x14ac:dyDescent="0.35">
      <c r="A485" s="6">
        <v>10731</v>
      </c>
      <c r="B485" s="6" t="s">
        <v>353</v>
      </c>
      <c r="C485" s="6">
        <v>7</v>
      </c>
      <c r="D485" s="7">
        <v>36501</v>
      </c>
      <c r="E485" s="7">
        <v>36529</v>
      </c>
      <c r="F485" s="7">
        <v>36509</v>
      </c>
      <c r="G485" s="6">
        <v>1</v>
      </c>
      <c r="H485" s="8">
        <v>96.65</v>
      </c>
      <c r="I485" s="6" t="s">
        <v>354</v>
      </c>
      <c r="J485" s="6" t="s">
        <v>977</v>
      </c>
      <c r="K485" s="6" t="s">
        <v>357</v>
      </c>
      <c r="M485" s="6" t="s">
        <v>358</v>
      </c>
      <c r="N485" s="6" t="s">
        <v>219</v>
      </c>
      <c r="O485" s="8">
        <v>1990</v>
      </c>
    </row>
    <row r="486" spans="1:15" x14ac:dyDescent="0.35">
      <c r="A486" s="6">
        <v>10732</v>
      </c>
      <c r="B486" s="6" t="s">
        <v>311</v>
      </c>
      <c r="C486" s="6">
        <v>3</v>
      </c>
      <c r="D486" s="7">
        <v>36501</v>
      </c>
      <c r="E486" s="7">
        <v>36529</v>
      </c>
      <c r="F486" s="7">
        <v>36502</v>
      </c>
      <c r="G486" s="6">
        <v>1</v>
      </c>
      <c r="H486" s="8">
        <v>16.97</v>
      </c>
      <c r="I486" s="6" t="s">
        <v>312</v>
      </c>
      <c r="J486" s="6" t="s">
        <v>314</v>
      </c>
      <c r="K486" s="6" t="s">
        <v>315</v>
      </c>
      <c r="M486" s="6" t="s">
        <v>316</v>
      </c>
      <c r="N486" s="6" t="s">
        <v>201</v>
      </c>
      <c r="O486" s="8">
        <v>360</v>
      </c>
    </row>
    <row r="487" spans="1:15" x14ac:dyDescent="0.35">
      <c r="A487" s="6">
        <v>10733</v>
      </c>
      <c r="B487" s="6" t="s">
        <v>276</v>
      </c>
      <c r="C487" s="6">
        <v>1</v>
      </c>
      <c r="D487" s="7">
        <v>36502</v>
      </c>
      <c r="E487" s="7">
        <v>36530</v>
      </c>
      <c r="F487" s="7">
        <v>36505</v>
      </c>
      <c r="G487" s="6">
        <v>3</v>
      </c>
      <c r="H487" s="8">
        <v>110.11</v>
      </c>
      <c r="I487" s="6" t="s">
        <v>277</v>
      </c>
      <c r="J487" s="6" t="s">
        <v>280</v>
      </c>
      <c r="K487" s="6" t="s">
        <v>281</v>
      </c>
      <c r="M487" s="6" t="s">
        <v>282</v>
      </c>
      <c r="N487" s="6" t="s">
        <v>283</v>
      </c>
      <c r="O487" s="8">
        <v>1459</v>
      </c>
    </row>
    <row r="488" spans="1:15" x14ac:dyDescent="0.35">
      <c r="A488" s="6">
        <v>10734</v>
      </c>
      <c r="B488" s="6" t="s">
        <v>484</v>
      </c>
      <c r="C488" s="6">
        <v>2</v>
      </c>
      <c r="D488" s="7">
        <v>36502</v>
      </c>
      <c r="E488" s="7">
        <v>36530</v>
      </c>
      <c r="F488" s="7">
        <v>36507</v>
      </c>
      <c r="G488" s="6">
        <v>3</v>
      </c>
      <c r="H488" s="8">
        <v>1.63</v>
      </c>
      <c r="I488" s="6" t="s">
        <v>485</v>
      </c>
      <c r="J488" s="6" t="s">
        <v>487</v>
      </c>
      <c r="K488" s="6" t="s">
        <v>488</v>
      </c>
      <c r="L488" s="6" t="s">
        <v>366</v>
      </c>
      <c r="M488" s="6" t="s">
        <v>489</v>
      </c>
      <c r="N488" s="6" t="s">
        <v>368</v>
      </c>
      <c r="O488" s="8">
        <v>1498.35</v>
      </c>
    </row>
    <row r="489" spans="1:15" x14ac:dyDescent="0.35">
      <c r="A489" s="6">
        <v>10735</v>
      </c>
      <c r="B489" s="6" t="s">
        <v>601</v>
      </c>
      <c r="C489" s="6">
        <v>6</v>
      </c>
      <c r="D489" s="7">
        <v>36505</v>
      </c>
      <c r="E489" s="7">
        <v>36533</v>
      </c>
      <c r="F489" s="7">
        <v>36516</v>
      </c>
      <c r="G489" s="6">
        <v>2</v>
      </c>
      <c r="H489" s="8">
        <v>45.97</v>
      </c>
      <c r="I489" s="6" t="s">
        <v>602</v>
      </c>
      <c r="J489" s="6" t="s">
        <v>604</v>
      </c>
      <c r="K489" s="6" t="s">
        <v>605</v>
      </c>
      <c r="L489" s="6" t="s">
        <v>606</v>
      </c>
      <c r="M489" s="6" t="s">
        <v>607</v>
      </c>
      <c r="N489" s="6" t="s">
        <v>498</v>
      </c>
      <c r="O489" s="8">
        <v>596</v>
      </c>
    </row>
    <row r="490" spans="1:15" x14ac:dyDescent="0.35">
      <c r="A490" s="6">
        <v>10736</v>
      </c>
      <c r="B490" s="6" t="s">
        <v>536</v>
      </c>
      <c r="C490" s="6">
        <v>9</v>
      </c>
      <c r="D490" s="7">
        <v>36506</v>
      </c>
      <c r="E490" s="7">
        <v>36534</v>
      </c>
      <c r="F490" s="7">
        <v>36516</v>
      </c>
      <c r="G490" s="6">
        <v>2</v>
      </c>
      <c r="H490" s="8">
        <v>44.1</v>
      </c>
      <c r="I490" s="6" t="s">
        <v>537</v>
      </c>
      <c r="J490" s="6" t="s">
        <v>539</v>
      </c>
      <c r="K490" s="6" t="s">
        <v>540</v>
      </c>
      <c r="L490" s="6" t="s">
        <v>541</v>
      </c>
      <c r="N490" s="6" t="s">
        <v>542</v>
      </c>
      <c r="O490" s="8">
        <v>997</v>
      </c>
    </row>
    <row r="491" spans="1:15" x14ac:dyDescent="0.35">
      <c r="A491" s="6">
        <v>10737</v>
      </c>
      <c r="B491" s="6" t="s">
        <v>907</v>
      </c>
      <c r="C491" s="6">
        <v>2</v>
      </c>
      <c r="D491" s="7">
        <v>36506</v>
      </c>
      <c r="E491" s="7">
        <v>36534</v>
      </c>
      <c r="F491" s="7">
        <v>36513</v>
      </c>
      <c r="G491" s="6">
        <v>2</v>
      </c>
      <c r="H491" s="8">
        <v>7.79</v>
      </c>
      <c r="I491" s="6" t="s">
        <v>908</v>
      </c>
      <c r="J491" s="6" t="s">
        <v>910</v>
      </c>
      <c r="K491" s="6" t="s">
        <v>911</v>
      </c>
      <c r="M491" s="6" t="s">
        <v>912</v>
      </c>
      <c r="N491" s="6" t="s">
        <v>201</v>
      </c>
      <c r="O491" s="8">
        <v>139.80000000000001</v>
      </c>
    </row>
    <row r="492" spans="1:15" x14ac:dyDescent="0.35">
      <c r="A492" s="6">
        <v>10738</v>
      </c>
      <c r="B492" s="6" t="s">
        <v>824</v>
      </c>
      <c r="C492" s="6">
        <v>2</v>
      </c>
      <c r="D492" s="7">
        <v>36507</v>
      </c>
      <c r="E492" s="7">
        <v>36535</v>
      </c>
      <c r="F492" s="7">
        <v>36513</v>
      </c>
      <c r="G492" s="6">
        <v>1</v>
      </c>
      <c r="H492" s="8">
        <v>2.91</v>
      </c>
      <c r="I492" s="6" t="s">
        <v>825</v>
      </c>
      <c r="J492" s="6" t="s">
        <v>827</v>
      </c>
      <c r="K492" s="6" t="s">
        <v>702</v>
      </c>
      <c r="M492" s="6" t="s">
        <v>828</v>
      </c>
      <c r="N492" s="6" t="s">
        <v>201</v>
      </c>
      <c r="O492" s="8">
        <v>52.35</v>
      </c>
    </row>
    <row r="493" spans="1:15" x14ac:dyDescent="0.35">
      <c r="A493" s="6">
        <v>10739</v>
      </c>
      <c r="B493" s="6" t="s">
        <v>907</v>
      </c>
      <c r="C493" s="6">
        <v>3</v>
      </c>
      <c r="D493" s="7">
        <v>36507</v>
      </c>
      <c r="E493" s="7">
        <v>36535</v>
      </c>
      <c r="F493" s="7">
        <v>36512</v>
      </c>
      <c r="G493" s="6">
        <v>3</v>
      </c>
      <c r="H493" s="8">
        <v>11.08</v>
      </c>
      <c r="I493" s="6" t="s">
        <v>908</v>
      </c>
      <c r="J493" s="6" t="s">
        <v>910</v>
      </c>
      <c r="K493" s="6" t="s">
        <v>911</v>
      </c>
      <c r="M493" s="6" t="s">
        <v>912</v>
      </c>
      <c r="N493" s="6" t="s">
        <v>201</v>
      </c>
      <c r="O493" s="8">
        <v>240</v>
      </c>
    </row>
    <row r="494" spans="1:15" x14ac:dyDescent="0.35">
      <c r="A494" s="6">
        <v>10740</v>
      </c>
      <c r="B494" s="6" t="s">
        <v>938</v>
      </c>
      <c r="C494" s="6">
        <v>4</v>
      </c>
      <c r="D494" s="7">
        <v>36508</v>
      </c>
      <c r="E494" s="7">
        <v>36536</v>
      </c>
      <c r="F494" s="7">
        <v>36520</v>
      </c>
      <c r="G494" s="6">
        <v>2</v>
      </c>
      <c r="H494" s="8">
        <v>81.88</v>
      </c>
      <c r="I494" s="6" t="s">
        <v>939</v>
      </c>
      <c r="J494" s="6" t="s">
        <v>980</v>
      </c>
      <c r="K494" s="6" t="s">
        <v>942</v>
      </c>
      <c r="L494" s="6" t="s">
        <v>589</v>
      </c>
      <c r="M494" s="6" t="s">
        <v>981</v>
      </c>
      <c r="N494" s="6" t="s">
        <v>498</v>
      </c>
      <c r="O494" s="8">
        <v>1770</v>
      </c>
    </row>
    <row r="495" spans="1:15" x14ac:dyDescent="0.35">
      <c r="A495" s="6">
        <v>10741</v>
      </c>
      <c r="B495" s="6" t="s">
        <v>267</v>
      </c>
      <c r="C495" s="6">
        <v>4</v>
      </c>
      <c r="D495" s="7">
        <v>36509</v>
      </c>
      <c r="E495" s="7">
        <v>36523</v>
      </c>
      <c r="F495" s="7">
        <v>36513</v>
      </c>
      <c r="G495" s="6">
        <v>3</v>
      </c>
      <c r="H495" s="8">
        <v>10.96</v>
      </c>
      <c r="I495" s="6" t="s">
        <v>268</v>
      </c>
      <c r="J495" s="6" t="s">
        <v>982</v>
      </c>
      <c r="K495" s="6" t="s">
        <v>983</v>
      </c>
      <c r="L495" s="6" t="s">
        <v>984</v>
      </c>
      <c r="M495" s="6" t="s">
        <v>985</v>
      </c>
      <c r="N495" s="6" t="s">
        <v>273</v>
      </c>
      <c r="O495" s="8">
        <v>285</v>
      </c>
    </row>
    <row r="496" spans="1:15" x14ac:dyDescent="0.35">
      <c r="A496" s="6">
        <v>10742</v>
      </c>
      <c r="B496" s="6" t="s">
        <v>319</v>
      </c>
      <c r="C496" s="6">
        <v>3</v>
      </c>
      <c r="D496" s="7">
        <v>36509</v>
      </c>
      <c r="E496" s="7">
        <v>36537</v>
      </c>
      <c r="F496" s="7">
        <v>36513</v>
      </c>
      <c r="G496" s="6">
        <v>3</v>
      </c>
      <c r="H496" s="8">
        <v>243.73</v>
      </c>
      <c r="I496" s="6" t="s">
        <v>320</v>
      </c>
      <c r="J496" s="6" t="s">
        <v>323</v>
      </c>
      <c r="K496" s="6" t="s">
        <v>324</v>
      </c>
      <c r="L496" s="6" t="s">
        <v>325</v>
      </c>
      <c r="M496" s="6" t="s">
        <v>326</v>
      </c>
      <c r="N496" s="6" t="s">
        <v>327</v>
      </c>
      <c r="O496" s="8">
        <v>3118</v>
      </c>
    </row>
    <row r="497" spans="1:15" x14ac:dyDescent="0.35">
      <c r="A497" s="6">
        <v>10743</v>
      </c>
      <c r="B497" s="6" t="s">
        <v>267</v>
      </c>
      <c r="C497" s="6">
        <v>1</v>
      </c>
      <c r="D497" s="7">
        <v>36512</v>
      </c>
      <c r="E497" s="7">
        <v>36540</v>
      </c>
      <c r="F497" s="7">
        <v>36516</v>
      </c>
      <c r="G497" s="6">
        <v>2</v>
      </c>
      <c r="H497" s="8">
        <v>23.72</v>
      </c>
      <c r="I497" s="6" t="s">
        <v>268</v>
      </c>
      <c r="J497" s="6" t="s">
        <v>982</v>
      </c>
      <c r="K497" s="6" t="s">
        <v>983</v>
      </c>
      <c r="L497" s="6" t="s">
        <v>984</v>
      </c>
      <c r="M497" s="6" t="s">
        <v>985</v>
      </c>
      <c r="N497" s="6" t="s">
        <v>273</v>
      </c>
      <c r="O497" s="8">
        <v>336</v>
      </c>
    </row>
    <row r="498" spans="1:15" x14ac:dyDescent="0.35">
      <c r="A498" s="6">
        <v>10744</v>
      </c>
      <c r="B498" s="6" t="s">
        <v>891</v>
      </c>
      <c r="C498" s="6">
        <v>6</v>
      </c>
      <c r="D498" s="7">
        <v>36512</v>
      </c>
      <c r="E498" s="7">
        <v>36540</v>
      </c>
      <c r="F498" s="7">
        <v>36519</v>
      </c>
      <c r="G498" s="6">
        <v>1</v>
      </c>
      <c r="H498" s="8">
        <v>69.19</v>
      </c>
      <c r="I498" s="6" t="s">
        <v>892</v>
      </c>
      <c r="J498" s="6" t="s">
        <v>894</v>
      </c>
      <c r="K498" s="6" t="s">
        <v>895</v>
      </c>
      <c r="M498" s="6" t="s">
        <v>896</v>
      </c>
      <c r="N498" s="6" t="s">
        <v>821</v>
      </c>
      <c r="O498" s="8">
        <v>920</v>
      </c>
    </row>
    <row r="499" spans="1:15" x14ac:dyDescent="0.35">
      <c r="A499" s="6">
        <v>10745</v>
      </c>
      <c r="B499" s="6" t="s">
        <v>740</v>
      </c>
      <c r="C499" s="6">
        <v>9</v>
      </c>
      <c r="D499" s="7">
        <v>36513</v>
      </c>
      <c r="E499" s="7">
        <v>36541</v>
      </c>
      <c r="F499" s="7">
        <v>36522</v>
      </c>
      <c r="G499" s="6">
        <v>1</v>
      </c>
      <c r="H499" s="8">
        <v>3.52</v>
      </c>
      <c r="I499" s="6" t="s">
        <v>741</v>
      </c>
      <c r="J499" s="6" t="s">
        <v>743</v>
      </c>
      <c r="K499" s="6" t="s">
        <v>744</v>
      </c>
      <c r="M499" s="6" t="s">
        <v>745</v>
      </c>
      <c r="N499" s="6" t="s">
        <v>203</v>
      </c>
      <c r="O499" s="8">
        <v>4529.8</v>
      </c>
    </row>
    <row r="500" spans="1:15" x14ac:dyDescent="0.35">
      <c r="A500" s="6">
        <v>10746</v>
      </c>
      <c r="B500" s="6" t="s">
        <v>353</v>
      </c>
      <c r="C500" s="6">
        <v>1</v>
      </c>
      <c r="D500" s="7">
        <v>36514</v>
      </c>
      <c r="E500" s="7">
        <v>36542</v>
      </c>
      <c r="F500" s="7">
        <v>36516</v>
      </c>
      <c r="G500" s="6">
        <v>3</v>
      </c>
      <c r="H500" s="8">
        <v>31.43</v>
      </c>
      <c r="I500" s="6" t="s">
        <v>354</v>
      </c>
      <c r="J500" s="6" t="s">
        <v>977</v>
      </c>
      <c r="K500" s="6" t="s">
        <v>357</v>
      </c>
      <c r="M500" s="6" t="s">
        <v>358</v>
      </c>
      <c r="N500" s="6" t="s">
        <v>219</v>
      </c>
      <c r="O500" s="8">
        <v>2311.6999999999998</v>
      </c>
    </row>
    <row r="501" spans="1:15" x14ac:dyDescent="0.35">
      <c r="A501" s="6">
        <v>10747</v>
      </c>
      <c r="B501" s="6" t="s">
        <v>713</v>
      </c>
      <c r="C501" s="6">
        <v>6</v>
      </c>
      <c r="D501" s="7">
        <v>36514</v>
      </c>
      <c r="E501" s="7">
        <v>36542</v>
      </c>
      <c r="F501" s="7">
        <v>36521</v>
      </c>
      <c r="G501" s="6">
        <v>1</v>
      </c>
      <c r="H501" s="8">
        <v>117.33</v>
      </c>
      <c r="I501" s="6" t="s">
        <v>714</v>
      </c>
      <c r="J501" s="6" t="s">
        <v>716</v>
      </c>
      <c r="K501" s="6" t="s">
        <v>717</v>
      </c>
      <c r="M501" s="6" t="s">
        <v>718</v>
      </c>
      <c r="N501" s="6" t="s">
        <v>216</v>
      </c>
      <c r="O501" s="8">
        <v>1912.85</v>
      </c>
    </row>
    <row r="502" spans="1:15" x14ac:dyDescent="0.35">
      <c r="A502" s="6">
        <v>10748</v>
      </c>
      <c r="B502" s="6" t="s">
        <v>800</v>
      </c>
      <c r="C502" s="6">
        <v>3</v>
      </c>
      <c r="D502" s="7">
        <v>36515</v>
      </c>
      <c r="E502" s="7">
        <v>36543</v>
      </c>
      <c r="F502" s="7">
        <v>36523</v>
      </c>
      <c r="G502" s="6">
        <v>1</v>
      </c>
      <c r="H502" s="8">
        <v>232.55</v>
      </c>
      <c r="I502" s="6" t="s">
        <v>801</v>
      </c>
      <c r="J502" s="6" t="s">
        <v>803</v>
      </c>
      <c r="K502" s="6" t="s">
        <v>804</v>
      </c>
      <c r="L502" s="6" t="s">
        <v>805</v>
      </c>
      <c r="M502" s="6" t="s">
        <v>806</v>
      </c>
      <c r="N502" s="6" t="s">
        <v>498</v>
      </c>
      <c r="O502" s="8">
        <v>2196</v>
      </c>
    </row>
    <row r="503" spans="1:15" x14ac:dyDescent="0.35">
      <c r="A503" s="6">
        <v>10749</v>
      </c>
      <c r="B503" s="6" t="s">
        <v>545</v>
      </c>
      <c r="C503" s="6">
        <v>4</v>
      </c>
      <c r="D503" s="7">
        <v>36515</v>
      </c>
      <c r="E503" s="7">
        <v>36543</v>
      </c>
      <c r="F503" s="7">
        <v>36544</v>
      </c>
      <c r="G503" s="6">
        <v>2</v>
      </c>
      <c r="H503" s="8">
        <v>61.53</v>
      </c>
      <c r="I503" s="6" t="s">
        <v>546</v>
      </c>
      <c r="J503" s="6" t="s">
        <v>548</v>
      </c>
      <c r="K503" s="6" t="s">
        <v>549</v>
      </c>
      <c r="L503" s="6" t="s">
        <v>550</v>
      </c>
      <c r="M503" s="6" t="s">
        <v>551</v>
      </c>
      <c r="N503" s="6" t="s">
        <v>273</v>
      </c>
      <c r="O503" s="8">
        <v>1080</v>
      </c>
    </row>
    <row r="504" spans="1:15" x14ac:dyDescent="0.35">
      <c r="A504" s="6">
        <v>10750</v>
      </c>
      <c r="B504" s="6" t="s">
        <v>923</v>
      </c>
      <c r="C504" s="6">
        <v>9</v>
      </c>
      <c r="D504" s="7">
        <v>36516</v>
      </c>
      <c r="E504" s="7">
        <v>36544</v>
      </c>
      <c r="F504" s="7">
        <v>36519</v>
      </c>
      <c r="G504" s="6">
        <v>1</v>
      </c>
      <c r="H504" s="8">
        <v>79.3</v>
      </c>
      <c r="I504" s="6" t="s">
        <v>924</v>
      </c>
      <c r="J504" s="6" t="s">
        <v>926</v>
      </c>
      <c r="K504" s="6" t="s">
        <v>927</v>
      </c>
      <c r="M504" s="6" t="s">
        <v>928</v>
      </c>
      <c r="N504" s="6" t="s">
        <v>929</v>
      </c>
      <c r="O504" s="8">
        <v>1871.25</v>
      </c>
    </row>
    <row r="505" spans="1:15" x14ac:dyDescent="0.35">
      <c r="A505" s="6">
        <v>10751</v>
      </c>
      <c r="B505" s="6" t="s">
        <v>777</v>
      </c>
      <c r="C505" s="6">
        <v>3</v>
      </c>
      <c r="D505" s="7">
        <v>36519</v>
      </c>
      <c r="E505" s="7">
        <v>36547</v>
      </c>
      <c r="F505" s="7">
        <v>36528</v>
      </c>
      <c r="G505" s="6">
        <v>3</v>
      </c>
      <c r="H505" s="8">
        <v>130.79</v>
      </c>
      <c r="I505" s="6" t="s">
        <v>778</v>
      </c>
      <c r="J505" s="6" t="s">
        <v>978</v>
      </c>
      <c r="K505" s="6" t="s">
        <v>781</v>
      </c>
      <c r="M505" s="6" t="s">
        <v>979</v>
      </c>
      <c r="N505" s="6" t="s">
        <v>219</v>
      </c>
      <c r="O505" s="8">
        <v>1701.46</v>
      </c>
    </row>
    <row r="506" spans="1:15" x14ac:dyDescent="0.35">
      <c r="A506" s="6">
        <v>10752</v>
      </c>
      <c r="B506" s="6" t="s">
        <v>668</v>
      </c>
      <c r="C506" s="6">
        <v>2</v>
      </c>
      <c r="D506" s="7">
        <v>36519</v>
      </c>
      <c r="E506" s="7">
        <v>36547</v>
      </c>
      <c r="F506" s="7">
        <v>36523</v>
      </c>
      <c r="G506" s="6">
        <v>3</v>
      </c>
      <c r="H506" s="8">
        <v>1.39</v>
      </c>
      <c r="I506" s="6" t="s">
        <v>669</v>
      </c>
      <c r="J506" s="6" t="s">
        <v>671</v>
      </c>
      <c r="K506" s="6" t="s">
        <v>271</v>
      </c>
      <c r="M506" s="6" t="s">
        <v>672</v>
      </c>
      <c r="N506" s="6" t="s">
        <v>273</v>
      </c>
      <c r="O506" s="8">
        <v>252</v>
      </c>
    </row>
    <row r="507" spans="1:15" x14ac:dyDescent="0.35">
      <c r="A507" s="6">
        <v>10753</v>
      </c>
      <c r="B507" s="6" t="s">
        <v>452</v>
      </c>
      <c r="C507" s="6">
        <v>3</v>
      </c>
      <c r="D507" s="7">
        <v>36520</v>
      </c>
      <c r="E507" s="7">
        <v>36548</v>
      </c>
      <c r="F507" s="7">
        <v>36522</v>
      </c>
      <c r="G507" s="6">
        <v>1</v>
      </c>
      <c r="H507" s="8">
        <v>7.7</v>
      </c>
      <c r="I507" s="6" t="s">
        <v>453</v>
      </c>
      <c r="J507" s="6" t="s">
        <v>455</v>
      </c>
      <c r="K507" s="6" t="s">
        <v>456</v>
      </c>
      <c r="M507" s="6" t="s">
        <v>457</v>
      </c>
      <c r="N507" s="6" t="s">
        <v>213</v>
      </c>
      <c r="O507" s="8">
        <v>88</v>
      </c>
    </row>
    <row r="508" spans="1:15" x14ac:dyDescent="0.35">
      <c r="A508" s="6">
        <v>10754</v>
      </c>
      <c r="B508" s="6" t="s">
        <v>635</v>
      </c>
      <c r="C508" s="6">
        <v>6</v>
      </c>
      <c r="D508" s="7">
        <v>36520</v>
      </c>
      <c r="E508" s="7">
        <v>36548</v>
      </c>
      <c r="F508" s="7">
        <v>36522</v>
      </c>
      <c r="G508" s="6">
        <v>3</v>
      </c>
      <c r="H508" s="8">
        <v>2.38</v>
      </c>
      <c r="I508" s="6" t="s">
        <v>636</v>
      </c>
      <c r="J508" s="6" t="s">
        <v>638</v>
      </c>
      <c r="K508" s="6" t="s">
        <v>639</v>
      </c>
      <c r="M508" s="6" t="s">
        <v>640</v>
      </c>
      <c r="N508" s="6" t="s">
        <v>213</v>
      </c>
      <c r="O508" s="8">
        <v>55.2</v>
      </c>
    </row>
    <row r="509" spans="1:15" x14ac:dyDescent="0.35">
      <c r="A509" s="6">
        <v>10755</v>
      </c>
      <c r="B509" s="6" t="s">
        <v>311</v>
      </c>
      <c r="C509" s="6">
        <v>4</v>
      </c>
      <c r="D509" s="7">
        <v>36521</v>
      </c>
      <c r="E509" s="7">
        <v>36549</v>
      </c>
      <c r="F509" s="7">
        <v>36523</v>
      </c>
      <c r="G509" s="6">
        <v>2</v>
      </c>
      <c r="H509" s="8">
        <v>16.71</v>
      </c>
      <c r="I509" s="6" t="s">
        <v>312</v>
      </c>
      <c r="J509" s="6" t="s">
        <v>314</v>
      </c>
      <c r="K509" s="6" t="s">
        <v>315</v>
      </c>
      <c r="M509" s="6" t="s">
        <v>316</v>
      </c>
      <c r="N509" s="6" t="s">
        <v>201</v>
      </c>
      <c r="O509" s="8">
        <v>2598</v>
      </c>
    </row>
    <row r="510" spans="1:15" x14ac:dyDescent="0.35">
      <c r="A510" s="6">
        <v>10756</v>
      </c>
      <c r="B510" s="6" t="s">
        <v>831</v>
      </c>
      <c r="C510" s="6">
        <v>8</v>
      </c>
      <c r="D510" s="7">
        <v>36522</v>
      </c>
      <c r="E510" s="7">
        <v>36550</v>
      </c>
      <c r="F510" s="7">
        <v>36527</v>
      </c>
      <c r="G510" s="6">
        <v>2</v>
      </c>
      <c r="H510" s="8">
        <v>73.209999999999994</v>
      </c>
      <c r="I510" s="6" t="s">
        <v>832</v>
      </c>
      <c r="J510" s="6" t="s">
        <v>834</v>
      </c>
      <c r="K510" s="6" t="s">
        <v>835</v>
      </c>
      <c r="L510" s="6" t="s">
        <v>836</v>
      </c>
      <c r="M510" s="6" t="s">
        <v>837</v>
      </c>
      <c r="N510" s="6" t="s">
        <v>498</v>
      </c>
      <c r="O510" s="8">
        <v>2487.5</v>
      </c>
    </row>
    <row r="511" spans="1:15" x14ac:dyDescent="0.35">
      <c r="A511" s="6">
        <v>10757</v>
      </c>
      <c r="B511" s="6" t="s">
        <v>800</v>
      </c>
      <c r="C511" s="6">
        <v>6</v>
      </c>
      <c r="D511" s="7">
        <v>36522</v>
      </c>
      <c r="E511" s="7">
        <v>36550</v>
      </c>
      <c r="F511" s="7">
        <v>36540</v>
      </c>
      <c r="G511" s="6">
        <v>1</v>
      </c>
      <c r="H511" s="8">
        <v>8.19</v>
      </c>
      <c r="I511" s="6" t="s">
        <v>801</v>
      </c>
      <c r="J511" s="6" t="s">
        <v>803</v>
      </c>
      <c r="K511" s="6" t="s">
        <v>804</v>
      </c>
      <c r="L511" s="6" t="s">
        <v>805</v>
      </c>
      <c r="M511" s="6" t="s">
        <v>806</v>
      </c>
      <c r="N511" s="6" t="s">
        <v>498</v>
      </c>
      <c r="O511" s="8">
        <v>3082</v>
      </c>
    </row>
    <row r="512" spans="1:15" x14ac:dyDescent="0.35">
      <c r="A512" s="6">
        <v>10758</v>
      </c>
      <c r="B512" s="6" t="s">
        <v>777</v>
      </c>
      <c r="C512" s="6">
        <v>3</v>
      </c>
      <c r="D512" s="7">
        <v>36523</v>
      </c>
      <c r="E512" s="7">
        <v>36551</v>
      </c>
      <c r="F512" s="7">
        <v>36529</v>
      </c>
      <c r="G512" s="6">
        <v>3</v>
      </c>
      <c r="H512" s="8">
        <v>138.16999999999999</v>
      </c>
      <c r="I512" s="6" t="s">
        <v>778</v>
      </c>
      <c r="J512" s="6" t="s">
        <v>978</v>
      </c>
      <c r="K512" s="6" t="s">
        <v>781</v>
      </c>
      <c r="M512" s="6" t="s">
        <v>979</v>
      </c>
      <c r="N512" s="6" t="s">
        <v>219</v>
      </c>
      <c r="O512" s="8">
        <v>1644.6</v>
      </c>
    </row>
    <row r="513" spans="1:15" x14ac:dyDescent="0.35">
      <c r="A513" s="6">
        <v>10759</v>
      </c>
      <c r="B513" s="6" t="s">
        <v>251</v>
      </c>
      <c r="C513" s="6">
        <v>3</v>
      </c>
      <c r="D513" s="7">
        <v>36523</v>
      </c>
      <c r="E513" s="7">
        <v>36551</v>
      </c>
      <c r="F513" s="7">
        <v>36537</v>
      </c>
      <c r="G513" s="6">
        <v>3</v>
      </c>
      <c r="H513" s="8">
        <v>11.99</v>
      </c>
      <c r="I513" s="6" t="s">
        <v>252</v>
      </c>
      <c r="J513" s="6" t="s">
        <v>255</v>
      </c>
      <c r="K513" s="6" t="s">
        <v>256</v>
      </c>
      <c r="M513" s="6" t="s">
        <v>257</v>
      </c>
      <c r="N513" s="6" t="s">
        <v>258</v>
      </c>
      <c r="O513" s="8">
        <v>320</v>
      </c>
    </row>
    <row r="514" spans="1:15" x14ac:dyDescent="0.35">
      <c r="A514" s="6">
        <v>10760</v>
      </c>
      <c r="B514" s="6" t="s">
        <v>643</v>
      </c>
      <c r="C514" s="6">
        <v>4</v>
      </c>
      <c r="D514" s="7">
        <v>36526</v>
      </c>
      <c r="E514" s="7">
        <v>36554</v>
      </c>
      <c r="F514" s="7">
        <v>36535</v>
      </c>
      <c r="G514" s="6">
        <v>1</v>
      </c>
      <c r="H514" s="8">
        <v>155.63999999999999</v>
      </c>
      <c r="I514" s="6" t="s">
        <v>644</v>
      </c>
      <c r="J514" s="6" t="s">
        <v>646</v>
      </c>
      <c r="K514" s="6" t="s">
        <v>647</v>
      </c>
      <c r="M514" s="6" t="s">
        <v>648</v>
      </c>
      <c r="N514" s="6" t="s">
        <v>649</v>
      </c>
      <c r="O514" s="8">
        <v>3304</v>
      </c>
    </row>
    <row r="515" spans="1:15" x14ac:dyDescent="0.35">
      <c r="A515" s="6">
        <v>10761</v>
      </c>
      <c r="B515" s="6" t="s">
        <v>753</v>
      </c>
      <c r="C515" s="6">
        <v>5</v>
      </c>
      <c r="D515" s="7">
        <v>36527</v>
      </c>
      <c r="E515" s="7">
        <v>36555</v>
      </c>
      <c r="F515" s="7">
        <v>36533</v>
      </c>
      <c r="G515" s="6">
        <v>2</v>
      </c>
      <c r="H515" s="8">
        <v>18.66</v>
      </c>
      <c r="I515" s="6" t="s">
        <v>754</v>
      </c>
      <c r="J515" s="6" t="s">
        <v>757</v>
      </c>
      <c r="K515" s="6" t="s">
        <v>758</v>
      </c>
      <c r="L515" s="6" t="s">
        <v>759</v>
      </c>
      <c r="M515" s="6" t="s">
        <v>760</v>
      </c>
      <c r="N515" s="6" t="s">
        <v>498</v>
      </c>
      <c r="O515" s="8">
        <v>629.5</v>
      </c>
    </row>
    <row r="516" spans="1:15" x14ac:dyDescent="0.35">
      <c r="A516" s="6">
        <v>10762</v>
      </c>
      <c r="B516" s="6" t="s">
        <v>432</v>
      </c>
      <c r="C516" s="6">
        <v>3</v>
      </c>
      <c r="D516" s="7">
        <v>36527</v>
      </c>
      <c r="E516" s="7">
        <v>36555</v>
      </c>
      <c r="F516" s="7">
        <v>36534</v>
      </c>
      <c r="G516" s="6">
        <v>1</v>
      </c>
      <c r="H516" s="8">
        <v>328.74</v>
      </c>
      <c r="I516" s="6" t="s">
        <v>433</v>
      </c>
      <c r="J516" s="6" t="s">
        <v>435</v>
      </c>
      <c r="K516" s="6" t="s">
        <v>436</v>
      </c>
      <c r="M516" s="6" t="s">
        <v>437</v>
      </c>
      <c r="N516" s="6" t="s">
        <v>283</v>
      </c>
      <c r="O516" s="8">
        <v>4337</v>
      </c>
    </row>
    <row r="517" spans="1:15" x14ac:dyDescent="0.35">
      <c r="A517" s="6">
        <v>10763</v>
      </c>
      <c r="B517" s="6" t="s">
        <v>423</v>
      </c>
      <c r="C517" s="6">
        <v>3</v>
      </c>
      <c r="D517" s="7">
        <v>36528</v>
      </c>
      <c r="E517" s="7">
        <v>36556</v>
      </c>
      <c r="F517" s="7">
        <v>36533</v>
      </c>
      <c r="G517" s="6">
        <v>3</v>
      </c>
      <c r="H517" s="8">
        <v>37.35</v>
      </c>
      <c r="I517" s="6" t="s">
        <v>424</v>
      </c>
      <c r="J517" s="6" t="s">
        <v>427</v>
      </c>
      <c r="K517" s="6" t="s">
        <v>428</v>
      </c>
      <c r="M517" s="6" t="s">
        <v>429</v>
      </c>
      <c r="N517" s="6" t="s">
        <v>201</v>
      </c>
      <c r="O517" s="8">
        <v>616</v>
      </c>
    </row>
    <row r="518" spans="1:15" x14ac:dyDescent="0.35">
      <c r="A518" s="6">
        <v>10764</v>
      </c>
      <c r="B518" s="6" t="s">
        <v>400</v>
      </c>
      <c r="C518" s="6">
        <v>6</v>
      </c>
      <c r="D518" s="7">
        <v>36528</v>
      </c>
      <c r="E518" s="7">
        <v>36556</v>
      </c>
      <c r="F518" s="7">
        <v>36533</v>
      </c>
      <c r="G518" s="6">
        <v>3</v>
      </c>
      <c r="H518" s="8">
        <v>145.44999999999999</v>
      </c>
      <c r="I518" s="6" t="s">
        <v>401</v>
      </c>
      <c r="J518" s="6" t="s">
        <v>404</v>
      </c>
      <c r="K518" s="6" t="s">
        <v>405</v>
      </c>
      <c r="M518" s="6" t="s">
        <v>406</v>
      </c>
      <c r="N518" s="6" t="s">
        <v>216</v>
      </c>
      <c r="O518" s="8">
        <v>2540</v>
      </c>
    </row>
    <row r="519" spans="1:15" x14ac:dyDescent="0.35">
      <c r="A519" s="6">
        <v>10765</v>
      </c>
      <c r="B519" s="6" t="s">
        <v>740</v>
      </c>
      <c r="C519" s="6">
        <v>3</v>
      </c>
      <c r="D519" s="7">
        <v>36529</v>
      </c>
      <c r="E519" s="7">
        <v>36557</v>
      </c>
      <c r="F519" s="7">
        <v>36534</v>
      </c>
      <c r="G519" s="6">
        <v>3</v>
      </c>
      <c r="H519" s="8">
        <v>42.74</v>
      </c>
      <c r="I519" s="6" t="s">
        <v>741</v>
      </c>
      <c r="J519" s="6" t="s">
        <v>743</v>
      </c>
      <c r="K519" s="6" t="s">
        <v>744</v>
      </c>
      <c r="M519" s="6" t="s">
        <v>745</v>
      </c>
      <c r="N519" s="6" t="s">
        <v>203</v>
      </c>
      <c r="O519" s="8">
        <v>1684</v>
      </c>
    </row>
    <row r="520" spans="1:15" x14ac:dyDescent="0.35">
      <c r="A520" s="6">
        <v>10766</v>
      </c>
      <c r="B520" s="6" t="s">
        <v>690</v>
      </c>
      <c r="C520" s="6">
        <v>4</v>
      </c>
      <c r="D520" s="7">
        <v>36530</v>
      </c>
      <c r="E520" s="7">
        <v>36558</v>
      </c>
      <c r="F520" s="7">
        <v>36534</v>
      </c>
      <c r="G520" s="6">
        <v>1</v>
      </c>
      <c r="H520" s="8">
        <v>157.55000000000001</v>
      </c>
      <c r="I520" s="6" t="s">
        <v>691</v>
      </c>
      <c r="J520" s="6" t="s">
        <v>693</v>
      </c>
      <c r="K520" s="6" t="s">
        <v>694</v>
      </c>
      <c r="M520" s="6" t="s">
        <v>695</v>
      </c>
      <c r="N520" s="6" t="s">
        <v>203</v>
      </c>
      <c r="O520" s="8">
        <v>2310</v>
      </c>
    </row>
    <row r="521" spans="1:15" x14ac:dyDescent="0.35">
      <c r="A521" s="6">
        <v>10767</v>
      </c>
      <c r="B521" s="6" t="s">
        <v>840</v>
      </c>
      <c r="C521" s="6">
        <v>4</v>
      </c>
      <c r="D521" s="7">
        <v>36530</v>
      </c>
      <c r="E521" s="7">
        <v>36558</v>
      </c>
      <c r="F521" s="7">
        <v>36540</v>
      </c>
      <c r="G521" s="6">
        <v>3</v>
      </c>
      <c r="H521" s="8">
        <v>1.59</v>
      </c>
      <c r="I521" s="6" t="s">
        <v>841</v>
      </c>
      <c r="J521" s="6" t="s">
        <v>843</v>
      </c>
      <c r="K521" s="6" t="s">
        <v>844</v>
      </c>
      <c r="M521" s="6" t="s">
        <v>845</v>
      </c>
      <c r="N521" s="6" t="s">
        <v>649</v>
      </c>
      <c r="O521" s="8">
        <v>28</v>
      </c>
    </row>
    <row r="522" spans="1:15" x14ac:dyDescent="0.35">
      <c r="A522" s="6">
        <v>10768</v>
      </c>
      <c r="B522" s="6" t="s">
        <v>267</v>
      </c>
      <c r="C522" s="6">
        <v>3</v>
      </c>
      <c r="D522" s="7">
        <v>36533</v>
      </c>
      <c r="E522" s="7">
        <v>36561</v>
      </c>
      <c r="F522" s="7">
        <v>36540</v>
      </c>
      <c r="G522" s="6">
        <v>2</v>
      </c>
      <c r="H522" s="8">
        <v>146.32</v>
      </c>
      <c r="I522" s="6" t="s">
        <v>268</v>
      </c>
      <c r="J522" s="6" t="s">
        <v>982</v>
      </c>
      <c r="K522" s="6" t="s">
        <v>983</v>
      </c>
      <c r="L522" s="6" t="s">
        <v>984</v>
      </c>
      <c r="M522" s="6" t="s">
        <v>985</v>
      </c>
      <c r="N522" s="6" t="s">
        <v>273</v>
      </c>
      <c r="O522" s="8">
        <v>1477</v>
      </c>
    </row>
    <row r="523" spans="1:15" x14ac:dyDescent="0.35">
      <c r="A523" s="6">
        <v>10769</v>
      </c>
      <c r="B523" s="6" t="s">
        <v>891</v>
      </c>
      <c r="C523" s="6">
        <v>3</v>
      </c>
      <c r="D523" s="7">
        <v>36533</v>
      </c>
      <c r="E523" s="7">
        <v>36561</v>
      </c>
      <c r="F523" s="7">
        <v>36537</v>
      </c>
      <c r="G523" s="6">
        <v>1</v>
      </c>
      <c r="H523" s="8">
        <v>65.06</v>
      </c>
      <c r="I523" s="6" t="s">
        <v>892</v>
      </c>
      <c r="J523" s="6" t="s">
        <v>894</v>
      </c>
      <c r="K523" s="6" t="s">
        <v>895</v>
      </c>
      <c r="M523" s="6" t="s">
        <v>896</v>
      </c>
      <c r="N523" s="6" t="s">
        <v>821</v>
      </c>
      <c r="O523" s="8">
        <v>1704</v>
      </c>
    </row>
    <row r="524" spans="1:15" x14ac:dyDescent="0.35">
      <c r="A524" s="6">
        <v>10770</v>
      </c>
      <c r="B524" s="6" t="s">
        <v>510</v>
      </c>
      <c r="C524" s="6">
        <v>8</v>
      </c>
      <c r="D524" s="7">
        <v>36534</v>
      </c>
      <c r="E524" s="7">
        <v>36562</v>
      </c>
      <c r="F524" s="7">
        <v>36542</v>
      </c>
      <c r="G524" s="6">
        <v>3</v>
      </c>
      <c r="H524" s="8">
        <v>5.32</v>
      </c>
      <c r="I524" s="6" t="s">
        <v>511</v>
      </c>
      <c r="J524" s="6" t="s">
        <v>513</v>
      </c>
      <c r="K524" s="6" t="s">
        <v>514</v>
      </c>
      <c r="L524" s="6" t="s">
        <v>515</v>
      </c>
      <c r="M524" s="6" t="s">
        <v>516</v>
      </c>
      <c r="N524" s="6" t="s">
        <v>368</v>
      </c>
      <c r="O524" s="8">
        <v>315</v>
      </c>
    </row>
    <row r="525" spans="1:15" x14ac:dyDescent="0.35">
      <c r="A525" s="6">
        <v>10771</v>
      </c>
      <c r="B525" s="6" t="s">
        <v>400</v>
      </c>
      <c r="C525" s="6">
        <v>9</v>
      </c>
      <c r="D525" s="7">
        <v>36535</v>
      </c>
      <c r="E525" s="7">
        <v>36563</v>
      </c>
      <c r="F525" s="7">
        <v>36558</v>
      </c>
      <c r="G525" s="6">
        <v>2</v>
      </c>
      <c r="H525" s="8">
        <v>11.19</v>
      </c>
      <c r="I525" s="6" t="s">
        <v>401</v>
      </c>
      <c r="J525" s="6" t="s">
        <v>404</v>
      </c>
      <c r="K525" s="6" t="s">
        <v>405</v>
      </c>
      <c r="M525" s="6" t="s">
        <v>406</v>
      </c>
      <c r="N525" s="6" t="s">
        <v>216</v>
      </c>
      <c r="O525" s="8">
        <v>344</v>
      </c>
    </row>
    <row r="526" spans="1:15" x14ac:dyDescent="0.35">
      <c r="A526" s="6">
        <v>10772</v>
      </c>
      <c r="B526" s="6" t="s">
        <v>593</v>
      </c>
      <c r="C526" s="6">
        <v>3</v>
      </c>
      <c r="D526" s="7">
        <v>36535</v>
      </c>
      <c r="E526" s="7">
        <v>36563</v>
      </c>
      <c r="F526" s="7">
        <v>36544</v>
      </c>
      <c r="G526" s="6">
        <v>2</v>
      </c>
      <c r="H526" s="8">
        <v>91.28</v>
      </c>
      <c r="I526" s="6" t="s">
        <v>594</v>
      </c>
      <c r="J526" s="6" t="s">
        <v>596</v>
      </c>
      <c r="K526" s="6" t="s">
        <v>597</v>
      </c>
      <c r="M526" s="6" t="s">
        <v>598</v>
      </c>
      <c r="N526" s="6" t="s">
        <v>203</v>
      </c>
      <c r="O526" s="8">
        <v>3603.22</v>
      </c>
    </row>
    <row r="527" spans="1:15" x14ac:dyDescent="0.35">
      <c r="A527" s="6">
        <v>10773</v>
      </c>
      <c r="B527" s="6" t="s">
        <v>400</v>
      </c>
      <c r="C527" s="6">
        <v>1</v>
      </c>
      <c r="D527" s="7">
        <v>36536</v>
      </c>
      <c r="E527" s="7">
        <v>36564</v>
      </c>
      <c r="F527" s="7">
        <v>36541</v>
      </c>
      <c r="G527" s="6">
        <v>3</v>
      </c>
      <c r="H527" s="8">
        <v>96.43</v>
      </c>
      <c r="I527" s="6" t="s">
        <v>401</v>
      </c>
      <c r="J527" s="6" t="s">
        <v>404</v>
      </c>
      <c r="K527" s="6" t="s">
        <v>405</v>
      </c>
      <c r="M527" s="6" t="s">
        <v>406</v>
      </c>
      <c r="N527" s="6" t="s">
        <v>216</v>
      </c>
      <c r="O527" s="8">
        <v>2216.25</v>
      </c>
    </row>
    <row r="528" spans="1:15" x14ac:dyDescent="0.35">
      <c r="A528" s="6">
        <v>10774</v>
      </c>
      <c r="B528" s="6" t="s">
        <v>432</v>
      </c>
      <c r="C528" s="6">
        <v>4</v>
      </c>
      <c r="D528" s="7">
        <v>36536</v>
      </c>
      <c r="E528" s="7">
        <v>36550</v>
      </c>
      <c r="F528" s="7">
        <v>36537</v>
      </c>
      <c r="G528" s="6">
        <v>1</v>
      </c>
      <c r="H528" s="8">
        <v>48.2</v>
      </c>
      <c r="I528" s="6" t="s">
        <v>433</v>
      </c>
      <c r="J528" s="6" t="s">
        <v>435</v>
      </c>
      <c r="K528" s="6" t="s">
        <v>436</v>
      </c>
      <c r="M528" s="6" t="s">
        <v>437</v>
      </c>
      <c r="N528" s="6" t="s">
        <v>283</v>
      </c>
      <c r="O528" s="8">
        <v>875</v>
      </c>
    </row>
    <row r="529" spans="1:15" x14ac:dyDescent="0.35">
      <c r="A529" s="6">
        <v>10775</v>
      </c>
      <c r="B529" s="6" t="s">
        <v>854</v>
      </c>
      <c r="C529" s="6">
        <v>7</v>
      </c>
      <c r="D529" s="7">
        <v>36537</v>
      </c>
      <c r="E529" s="7">
        <v>36565</v>
      </c>
      <c r="F529" s="7">
        <v>36551</v>
      </c>
      <c r="G529" s="6">
        <v>1</v>
      </c>
      <c r="H529" s="8">
        <v>20.25</v>
      </c>
      <c r="I529" s="6" t="s">
        <v>855</v>
      </c>
      <c r="J529" s="6" t="s">
        <v>857</v>
      </c>
      <c r="K529" s="6" t="s">
        <v>858</v>
      </c>
      <c r="L529" s="6" t="s">
        <v>859</v>
      </c>
      <c r="M529" s="6" t="s">
        <v>860</v>
      </c>
      <c r="N529" s="6" t="s">
        <v>498</v>
      </c>
      <c r="O529" s="8">
        <v>228</v>
      </c>
    </row>
    <row r="530" spans="1:15" x14ac:dyDescent="0.35">
      <c r="A530" s="6">
        <v>10776</v>
      </c>
      <c r="B530" s="6" t="s">
        <v>400</v>
      </c>
      <c r="C530" s="6">
        <v>1</v>
      </c>
      <c r="D530" s="7">
        <v>36540</v>
      </c>
      <c r="E530" s="7">
        <v>36568</v>
      </c>
      <c r="F530" s="7">
        <v>36543</v>
      </c>
      <c r="G530" s="6">
        <v>3</v>
      </c>
      <c r="H530" s="8">
        <v>351.53</v>
      </c>
      <c r="I530" s="6" t="s">
        <v>401</v>
      </c>
      <c r="J530" s="6" t="s">
        <v>404</v>
      </c>
      <c r="K530" s="6" t="s">
        <v>405</v>
      </c>
      <c r="M530" s="6" t="s">
        <v>406</v>
      </c>
      <c r="N530" s="6" t="s">
        <v>216</v>
      </c>
      <c r="O530" s="8">
        <v>6984.5</v>
      </c>
    </row>
    <row r="531" spans="1:15" x14ac:dyDescent="0.35">
      <c r="A531" s="6">
        <v>10777</v>
      </c>
      <c r="B531" s="6" t="s">
        <v>484</v>
      </c>
      <c r="C531" s="6">
        <v>7</v>
      </c>
      <c r="D531" s="7">
        <v>36540</v>
      </c>
      <c r="E531" s="7">
        <v>36554</v>
      </c>
      <c r="F531" s="7">
        <v>36577</v>
      </c>
      <c r="G531" s="6">
        <v>2</v>
      </c>
      <c r="H531" s="8">
        <v>3.01</v>
      </c>
      <c r="I531" s="6" t="s">
        <v>485</v>
      </c>
      <c r="J531" s="6" t="s">
        <v>487</v>
      </c>
      <c r="K531" s="6" t="s">
        <v>488</v>
      </c>
      <c r="L531" s="6" t="s">
        <v>366</v>
      </c>
      <c r="M531" s="6" t="s">
        <v>489</v>
      </c>
      <c r="N531" s="6" t="s">
        <v>368</v>
      </c>
      <c r="O531" s="8">
        <v>280</v>
      </c>
    </row>
    <row r="532" spans="1:15" x14ac:dyDescent="0.35">
      <c r="A532" s="6">
        <v>10778</v>
      </c>
      <c r="B532" s="6" t="s">
        <v>276</v>
      </c>
      <c r="C532" s="6">
        <v>3</v>
      </c>
      <c r="D532" s="7">
        <v>36541</v>
      </c>
      <c r="E532" s="7">
        <v>36569</v>
      </c>
      <c r="F532" s="7">
        <v>36549</v>
      </c>
      <c r="G532" s="6">
        <v>1</v>
      </c>
      <c r="H532" s="8">
        <v>6.79</v>
      </c>
      <c r="I532" s="6" t="s">
        <v>277</v>
      </c>
      <c r="J532" s="6" t="s">
        <v>280</v>
      </c>
      <c r="K532" s="6" t="s">
        <v>281</v>
      </c>
      <c r="M532" s="6" t="s">
        <v>282</v>
      </c>
      <c r="N532" s="6" t="s">
        <v>283</v>
      </c>
      <c r="O532" s="8">
        <v>96.5</v>
      </c>
    </row>
    <row r="533" spans="1:15" x14ac:dyDescent="0.35">
      <c r="A533" s="6">
        <v>10779</v>
      </c>
      <c r="B533" s="6" t="s">
        <v>661</v>
      </c>
      <c r="C533" s="6">
        <v>3</v>
      </c>
      <c r="D533" s="7">
        <v>36541</v>
      </c>
      <c r="E533" s="7">
        <v>36569</v>
      </c>
      <c r="F533" s="7">
        <v>36570</v>
      </c>
      <c r="G533" s="6">
        <v>2</v>
      </c>
      <c r="H533" s="8">
        <v>58.13</v>
      </c>
      <c r="I533" s="6" t="s">
        <v>662</v>
      </c>
      <c r="J533" s="6" t="s">
        <v>664</v>
      </c>
      <c r="K533" s="6" t="s">
        <v>665</v>
      </c>
      <c r="M533" s="6" t="s">
        <v>666</v>
      </c>
      <c r="N533" s="6" t="s">
        <v>203</v>
      </c>
      <c r="O533" s="8">
        <v>1335</v>
      </c>
    </row>
    <row r="534" spans="1:15" x14ac:dyDescent="0.35">
      <c r="A534" s="6">
        <v>10780</v>
      </c>
      <c r="B534" s="6" t="s">
        <v>609</v>
      </c>
      <c r="C534" s="6">
        <v>2</v>
      </c>
      <c r="D534" s="7">
        <v>36541</v>
      </c>
      <c r="E534" s="7">
        <v>36555</v>
      </c>
      <c r="F534" s="7">
        <v>36550</v>
      </c>
      <c r="G534" s="6">
        <v>1</v>
      </c>
      <c r="H534" s="8">
        <v>42.13</v>
      </c>
      <c r="I534" s="6" t="s">
        <v>610</v>
      </c>
      <c r="J534" s="6" t="s">
        <v>612</v>
      </c>
      <c r="K534" s="6" t="s">
        <v>613</v>
      </c>
      <c r="L534" s="6" t="s">
        <v>614</v>
      </c>
      <c r="M534" s="6" t="s">
        <v>615</v>
      </c>
      <c r="N534" s="6" t="s">
        <v>507</v>
      </c>
      <c r="O534" s="8">
        <v>720</v>
      </c>
    </row>
    <row r="535" spans="1:15" x14ac:dyDescent="0.35">
      <c r="A535" s="6">
        <v>10781</v>
      </c>
      <c r="B535" s="6" t="s">
        <v>923</v>
      </c>
      <c r="C535" s="6">
        <v>2</v>
      </c>
      <c r="D535" s="7">
        <v>36542</v>
      </c>
      <c r="E535" s="7">
        <v>36570</v>
      </c>
      <c r="F535" s="7">
        <v>36544</v>
      </c>
      <c r="G535" s="6">
        <v>3</v>
      </c>
      <c r="H535" s="8">
        <v>73.16</v>
      </c>
      <c r="I535" s="6" t="s">
        <v>924</v>
      </c>
      <c r="J535" s="6" t="s">
        <v>926</v>
      </c>
      <c r="K535" s="6" t="s">
        <v>927</v>
      </c>
      <c r="M535" s="6" t="s">
        <v>928</v>
      </c>
      <c r="N535" s="6" t="s">
        <v>929</v>
      </c>
      <c r="O535" s="8">
        <v>1132.3499999999999</v>
      </c>
    </row>
    <row r="536" spans="1:15" x14ac:dyDescent="0.35">
      <c r="A536" s="6">
        <v>10782</v>
      </c>
      <c r="B536" s="6" t="s">
        <v>336</v>
      </c>
      <c r="C536" s="6">
        <v>9</v>
      </c>
      <c r="D536" s="7">
        <v>36542</v>
      </c>
      <c r="E536" s="7">
        <v>36570</v>
      </c>
      <c r="F536" s="7">
        <v>36547</v>
      </c>
      <c r="G536" s="6">
        <v>3</v>
      </c>
      <c r="H536" s="8">
        <v>1.1000000000000001</v>
      </c>
      <c r="I536" s="6" t="s">
        <v>337</v>
      </c>
      <c r="J536" s="6" t="s">
        <v>340</v>
      </c>
      <c r="K536" s="6" t="s">
        <v>341</v>
      </c>
      <c r="M536" s="6" t="s">
        <v>342</v>
      </c>
      <c r="N536" s="6" t="s">
        <v>343</v>
      </c>
      <c r="O536" s="8">
        <v>12.5</v>
      </c>
    </row>
    <row r="537" spans="1:15" x14ac:dyDescent="0.35">
      <c r="A537" s="6">
        <v>10783</v>
      </c>
      <c r="B537" s="6" t="s">
        <v>510</v>
      </c>
      <c r="C537" s="6">
        <v>4</v>
      </c>
      <c r="D537" s="7">
        <v>36543</v>
      </c>
      <c r="E537" s="7">
        <v>36571</v>
      </c>
      <c r="F537" s="7">
        <v>36544</v>
      </c>
      <c r="G537" s="6">
        <v>2</v>
      </c>
      <c r="H537" s="8">
        <v>124.98</v>
      </c>
      <c r="I537" s="6" t="s">
        <v>511</v>
      </c>
      <c r="J537" s="6" t="s">
        <v>513</v>
      </c>
      <c r="K537" s="6" t="s">
        <v>514</v>
      </c>
      <c r="L537" s="6" t="s">
        <v>515</v>
      </c>
      <c r="M537" s="6" t="s">
        <v>516</v>
      </c>
      <c r="N537" s="6" t="s">
        <v>368</v>
      </c>
      <c r="O537" s="8">
        <v>1442.5</v>
      </c>
    </row>
    <row r="538" spans="1:15" x14ac:dyDescent="0.35">
      <c r="A538" s="6">
        <v>10784</v>
      </c>
      <c r="B538" s="6" t="s">
        <v>635</v>
      </c>
      <c r="C538" s="6">
        <v>4</v>
      </c>
      <c r="D538" s="7">
        <v>36543</v>
      </c>
      <c r="E538" s="7">
        <v>36571</v>
      </c>
      <c r="F538" s="7">
        <v>36547</v>
      </c>
      <c r="G538" s="6">
        <v>3</v>
      </c>
      <c r="H538" s="8">
        <v>70.09</v>
      </c>
      <c r="I538" s="6" t="s">
        <v>636</v>
      </c>
      <c r="J538" s="6" t="s">
        <v>638</v>
      </c>
      <c r="K538" s="6" t="s">
        <v>639</v>
      </c>
      <c r="M538" s="6" t="s">
        <v>640</v>
      </c>
      <c r="N538" s="6" t="s">
        <v>213</v>
      </c>
      <c r="O538" s="8">
        <v>1650</v>
      </c>
    </row>
    <row r="539" spans="1:15" x14ac:dyDescent="0.35">
      <c r="A539" s="6">
        <v>10785</v>
      </c>
      <c r="B539" s="6" t="s">
        <v>500</v>
      </c>
      <c r="C539" s="6">
        <v>1</v>
      </c>
      <c r="D539" s="7">
        <v>36543</v>
      </c>
      <c r="E539" s="7">
        <v>36571</v>
      </c>
      <c r="F539" s="7">
        <v>36549</v>
      </c>
      <c r="G539" s="6">
        <v>3</v>
      </c>
      <c r="H539" s="8">
        <v>1.51</v>
      </c>
      <c r="I539" s="6" t="s">
        <v>501</v>
      </c>
      <c r="J539" s="6" t="s">
        <v>503</v>
      </c>
      <c r="K539" s="6" t="s">
        <v>504</v>
      </c>
      <c r="L539" s="6" t="s">
        <v>505</v>
      </c>
      <c r="M539" s="6" t="s">
        <v>506</v>
      </c>
      <c r="N539" s="6" t="s">
        <v>507</v>
      </c>
      <c r="O539" s="8">
        <v>387.5</v>
      </c>
    </row>
    <row r="540" spans="1:15" x14ac:dyDescent="0.35">
      <c r="A540" s="6">
        <v>10786</v>
      </c>
      <c r="B540" s="6" t="s">
        <v>734</v>
      </c>
      <c r="C540" s="6">
        <v>8</v>
      </c>
      <c r="D540" s="7">
        <v>36544</v>
      </c>
      <c r="E540" s="7">
        <v>36572</v>
      </c>
      <c r="F540" s="7">
        <v>36548</v>
      </c>
      <c r="G540" s="6">
        <v>1</v>
      </c>
      <c r="H540" s="8">
        <v>110.87</v>
      </c>
      <c r="I540" s="6" t="s">
        <v>735</v>
      </c>
      <c r="J540" s="6" t="s">
        <v>737</v>
      </c>
      <c r="K540" s="6" t="s">
        <v>365</v>
      </c>
      <c r="L540" s="6" t="s">
        <v>366</v>
      </c>
      <c r="M540" s="6" t="s">
        <v>738</v>
      </c>
      <c r="N540" s="6" t="s">
        <v>368</v>
      </c>
      <c r="O540" s="8">
        <v>1913.85</v>
      </c>
    </row>
    <row r="541" spans="1:15" x14ac:dyDescent="0.35">
      <c r="A541" s="6">
        <v>10787</v>
      </c>
      <c r="B541" s="6" t="s">
        <v>568</v>
      </c>
      <c r="C541" s="6">
        <v>2</v>
      </c>
      <c r="D541" s="7">
        <v>36544</v>
      </c>
      <c r="E541" s="7">
        <v>36558</v>
      </c>
      <c r="F541" s="7">
        <v>36551</v>
      </c>
      <c r="G541" s="6">
        <v>1</v>
      </c>
      <c r="H541" s="8">
        <v>249.93</v>
      </c>
      <c r="I541" s="6" t="s">
        <v>569</v>
      </c>
      <c r="J541" s="6" t="s">
        <v>571</v>
      </c>
      <c r="K541" s="6" t="s">
        <v>572</v>
      </c>
      <c r="M541" s="6" t="s">
        <v>573</v>
      </c>
      <c r="N541" s="6" t="s">
        <v>201</v>
      </c>
      <c r="O541" s="8">
        <v>2760.8</v>
      </c>
    </row>
    <row r="542" spans="1:15" x14ac:dyDescent="0.35">
      <c r="A542" s="6">
        <v>10788</v>
      </c>
      <c r="B542" s="6" t="s">
        <v>740</v>
      </c>
      <c r="C542" s="6">
        <v>1</v>
      </c>
      <c r="D542" s="7">
        <v>36547</v>
      </c>
      <c r="E542" s="7">
        <v>36575</v>
      </c>
      <c r="F542" s="7">
        <v>36575</v>
      </c>
      <c r="G542" s="6">
        <v>2</v>
      </c>
      <c r="H542" s="8">
        <v>42.7</v>
      </c>
      <c r="I542" s="6" t="s">
        <v>741</v>
      </c>
      <c r="J542" s="6" t="s">
        <v>743</v>
      </c>
      <c r="K542" s="6" t="s">
        <v>744</v>
      </c>
      <c r="M542" s="6" t="s">
        <v>745</v>
      </c>
      <c r="N542" s="6" t="s">
        <v>203</v>
      </c>
      <c r="O542" s="8">
        <v>770</v>
      </c>
    </row>
    <row r="543" spans="1:15" x14ac:dyDescent="0.35">
      <c r="A543" s="6">
        <v>10789</v>
      </c>
      <c r="B543" s="6" t="s">
        <v>423</v>
      </c>
      <c r="C543" s="6">
        <v>1</v>
      </c>
      <c r="D543" s="7">
        <v>36547</v>
      </c>
      <c r="E543" s="7">
        <v>36575</v>
      </c>
      <c r="F543" s="7">
        <v>36556</v>
      </c>
      <c r="G543" s="6">
        <v>2</v>
      </c>
      <c r="H543" s="8">
        <v>100.6</v>
      </c>
      <c r="I543" s="6" t="s">
        <v>424</v>
      </c>
      <c r="J543" s="6" t="s">
        <v>427</v>
      </c>
      <c r="K543" s="6" t="s">
        <v>428</v>
      </c>
      <c r="M543" s="6" t="s">
        <v>429</v>
      </c>
      <c r="N543" s="6" t="s">
        <v>201</v>
      </c>
      <c r="O543" s="8">
        <v>3687</v>
      </c>
    </row>
    <row r="544" spans="1:15" x14ac:dyDescent="0.35">
      <c r="A544" s="6">
        <v>10790</v>
      </c>
      <c r="B544" s="6" t="s">
        <v>484</v>
      </c>
      <c r="C544" s="6">
        <v>6</v>
      </c>
      <c r="D544" s="7">
        <v>36547</v>
      </c>
      <c r="E544" s="7">
        <v>36575</v>
      </c>
      <c r="F544" s="7">
        <v>36551</v>
      </c>
      <c r="G544" s="6">
        <v>1</v>
      </c>
      <c r="H544" s="8">
        <v>28.23</v>
      </c>
      <c r="I544" s="6" t="s">
        <v>485</v>
      </c>
      <c r="J544" s="6" t="s">
        <v>487</v>
      </c>
      <c r="K544" s="6" t="s">
        <v>488</v>
      </c>
      <c r="L544" s="6" t="s">
        <v>366</v>
      </c>
      <c r="M544" s="6" t="s">
        <v>489</v>
      </c>
      <c r="N544" s="6" t="s">
        <v>368</v>
      </c>
      <c r="O544" s="8">
        <v>850</v>
      </c>
    </row>
    <row r="545" spans="1:15" x14ac:dyDescent="0.35">
      <c r="A545" s="6">
        <v>10791</v>
      </c>
      <c r="B545" s="6" t="s">
        <v>131</v>
      </c>
      <c r="C545" s="6">
        <v>6</v>
      </c>
      <c r="D545" s="7">
        <v>36548</v>
      </c>
      <c r="E545" s="7">
        <v>36576</v>
      </c>
      <c r="F545" s="7">
        <v>36557</v>
      </c>
      <c r="G545" s="6">
        <v>2</v>
      </c>
      <c r="H545" s="8">
        <v>16.850000000000001</v>
      </c>
      <c r="I545" s="6" t="s">
        <v>439</v>
      </c>
      <c r="J545" s="6" t="s">
        <v>441</v>
      </c>
      <c r="K545" s="6" t="s">
        <v>442</v>
      </c>
      <c r="M545" s="6" t="s">
        <v>443</v>
      </c>
      <c r="N545" s="6" t="s">
        <v>203</v>
      </c>
      <c r="O545" s="8">
        <v>1926.06</v>
      </c>
    </row>
    <row r="546" spans="1:15" x14ac:dyDescent="0.35">
      <c r="A546" s="6">
        <v>10792</v>
      </c>
      <c r="B546" s="6" t="s">
        <v>954</v>
      </c>
      <c r="C546" s="6">
        <v>1</v>
      </c>
      <c r="D546" s="7">
        <v>36548</v>
      </c>
      <c r="E546" s="7">
        <v>36576</v>
      </c>
      <c r="F546" s="7">
        <v>36556</v>
      </c>
      <c r="G546" s="6">
        <v>3</v>
      </c>
      <c r="H546" s="8">
        <v>23.79</v>
      </c>
      <c r="I546" s="6" t="s">
        <v>988</v>
      </c>
      <c r="J546" s="6" t="s">
        <v>957</v>
      </c>
      <c r="K546" s="6" t="s">
        <v>958</v>
      </c>
      <c r="M546" s="6" t="s">
        <v>959</v>
      </c>
      <c r="N546" s="6" t="s">
        <v>960</v>
      </c>
      <c r="O546" s="8">
        <v>399.85</v>
      </c>
    </row>
    <row r="547" spans="1:15" x14ac:dyDescent="0.35">
      <c r="A547" s="6">
        <v>10793</v>
      </c>
      <c r="B547" s="6" t="s">
        <v>267</v>
      </c>
      <c r="C547" s="6">
        <v>3</v>
      </c>
      <c r="D547" s="7">
        <v>36549</v>
      </c>
      <c r="E547" s="7">
        <v>36577</v>
      </c>
      <c r="F547" s="7">
        <v>36564</v>
      </c>
      <c r="G547" s="6">
        <v>3</v>
      </c>
      <c r="H547" s="8">
        <v>4.5199999999999996</v>
      </c>
      <c r="I547" s="6" t="s">
        <v>268</v>
      </c>
      <c r="J547" s="6" t="s">
        <v>982</v>
      </c>
      <c r="K547" s="6" t="s">
        <v>983</v>
      </c>
      <c r="L547" s="6" t="s">
        <v>984</v>
      </c>
      <c r="M547" s="6" t="s">
        <v>985</v>
      </c>
      <c r="N547" s="6" t="s">
        <v>273</v>
      </c>
      <c r="O547" s="8">
        <v>191.1</v>
      </c>
    </row>
    <row r="548" spans="1:15" x14ac:dyDescent="0.35">
      <c r="A548" s="6">
        <v>10794</v>
      </c>
      <c r="B548" s="6" t="s">
        <v>727</v>
      </c>
      <c r="C548" s="6">
        <v>6</v>
      </c>
      <c r="D548" s="7">
        <v>36549</v>
      </c>
      <c r="E548" s="7">
        <v>36577</v>
      </c>
      <c r="F548" s="7">
        <v>36558</v>
      </c>
      <c r="G548" s="6">
        <v>1</v>
      </c>
      <c r="H548" s="8">
        <v>21.49</v>
      </c>
      <c r="I548" s="6" t="s">
        <v>728</v>
      </c>
      <c r="J548" s="6" t="s">
        <v>730</v>
      </c>
      <c r="K548" s="6" t="s">
        <v>514</v>
      </c>
      <c r="L548" s="6" t="s">
        <v>515</v>
      </c>
      <c r="M548" s="6" t="s">
        <v>731</v>
      </c>
      <c r="N548" s="6" t="s">
        <v>368</v>
      </c>
      <c r="O548" s="8">
        <v>393.45</v>
      </c>
    </row>
    <row r="549" spans="1:15" x14ac:dyDescent="0.35">
      <c r="A549" s="6">
        <v>10795</v>
      </c>
      <c r="B549" s="6" t="s">
        <v>400</v>
      </c>
      <c r="C549" s="6">
        <v>8</v>
      </c>
      <c r="D549" s="7">
        <v>36549</v>
      </c>
      <c r="E549" s="7">
        <v>36577</v>
      </c>
      <c r="F549" s="7">
        <v>36576</v>
      </c>
      <c r="G549" s="6">
        <v>2</v>
      </c>
      <c r="H549" s="8">
        <v>126.66</v>
      </c>
      <c r="I549" s="6" t="s">
        <v>401</v>
      </c>
      <c r="J549" s="6" t="s">
        <v>404</v>
      </c>
      <c r="K549" s="6" t="s">
        <v>405</v>
      </c>
      <c r="M549" s="6" t="s">
        <v>406</v>
      </c>
      <c r="N549" s="6" t="s">
        <v>216</v>
      </c>
      <c r="O549" s="8">
        <v>2499.25</v>
      </c>
    </row>
    <row r="550" spans="1:15" x14ac:dyDescent="0.35">
      <c r="A550" s="6">
        <v>10796</v>
      </c>
      <c r="B550" s="6" t="s">
        <v>519</v>
      </c>
      <c r="C550" s="6">
        <v>3</v>
      </c>
      <c r="D550" s="7">
        <v>36550</v>
      </c>
      <c r="E550" s="7">
        <v>36578</v>
      </c>
      <c r="F550" s="7">
        <v>36570</v>
      </c>
      <c r="G550" s="6">
        <v>1</v>
      </c>
      <c r="H550" s="8">
        <v>26.52</v>
      </c>
      <c r="I550" s="6" t="s">
        <v>520</v>
      </c>
      <c r="J550" s="6" t="s">
        <v>522</v>
      </c>
      <c r="K550" s="6" t="s">
        <v>523</v>
      </c>
      <c r="L550" s="6" t="s">
        <v>524</v>
      </c>
      <c r="M550" s="6" t="s">
        <v>525</v>
      </c>
      <c r="N550" s="6" t="s">
        <v>507</v>
      </c>
      <c r="O550" s="8">
        <v>2878.08</v>
      </c>
    </row>
    <row r="551" spans="1:15" x14ac:dyDescent="0.35">
      <c r="A551" s="6">
        <v>10797</v>
      </c>
      <c r="B551" s="6" t="s">
        <v>377</v>
      </c>
      <c r="C551" s="6">
        <v>7</v>
      </c>
      <c r="D551" s="7">
        <v>36550</v>
      </c>
      <c r="E551" s="7">
        <v>36578</v>
      </c>
      <c r="F551" s="7">
        <v>36561</v>
      </c>
      <c r="G551" s="6">
        <v>2</v>
      </c>
      <c r="H551" s="8">
        <v>33.35</v>
      </c>
      <c r="I551" s="6" t="s">
        <v>378</v>
      </c>
      <c r="J551" s="6" t="s">
        <v>380</v>
      </c>
      <c r="K551" s="6" t="s">
        <v>381</v>
      </c>
      <c r="M551" s="6" t="s">
        <v>382</v>
      </c>
      <c r="N551" s="6" t="s">
        <v>203</v>
      </c>
      <c r="O551" s="8">
        <v>420</v>
      </c>
    </row>
    <row r="552" spans="1:15" x14ac:dyDescent="0.35">
      <c r="A552" s="6">
        <v>10798</v>
      </c>
      <c r="B552" s="6" t="s">
        <v>545</v>
      </c>
      <c r="C552" s="6">
        <v>2</v>
      </c>
      <c r="D552" s="7">
        <v>36551</v>
      </c>
      <c r="E552" s="7">
        <v>36579</v>
      </c>
      <c r="F552" s="7">
        <v>36561</v>
      </c>
      <c r="G552" s="6">
        <v>1</v>
      </c>
      <c r="H552" s="8">
        <v>2.33</v>
      </c>
      <c r="I552" s="6" t="s">
        <v>546</v>
      </c>
      <c r="J552" s="6" t="s">
        <v>548</v>
      </c>
      <c r="K552" s="6" t="s">
        <v>549</v>
      </c>
      <c r="L552" s="6" t="s">
        <v>550</v>
      </c>
      <c r="M552" s="6" t="s">
        <v>551</v>
      </c>
      <c r="N552" s="6" t="s">
        <v>273</v>
      </c>
      <c r="O552" s="8">
        <v>446.6</v>
      </c>
    </row>
    <row r="553" spans="1:15" x14ac:dyDescent="0.35">
      <c r="A553" s="6">
        <v>10799</v>
      </c>
      <c r="B553" s="6" t="s">
        <v>553</v>
      </c>
      <c r="C553" s="6">
        <v>9</v>
      </c>
      <c r="D553" s="7">
        <v>36551</v>
      </c>
      <c r="E553" s="7">
        <v>36593</v>
      </c>
      <c r="F553" s="7">
        <v>36561</v>
      </c>
      <c r="G553" s="6">
        <v>3</v>
      </c>
      <c r="H553" s="8">
        <v>30.76</v>
      </c>
      <c r="I553" s="6" t="s">
        <v>554</v>
      </c>
      <c r="J553" s="6" t="s">
        <v>556</v>
      </c>
      <c r="K553" s="6" t="s">
        <v>557</v>
      </c>
      <c r="M553" s="6" t="s">
        <v>558</v>
      </c>
      <c r="N553" s="6" t="s">
        <v>203</v>
      </c>
      <c r="O553" s="8">
        <v>1585</v>
      </c>
    </row>
    <row r="554" spans="1:15" x14ac:dyDescent="0.35">
      <c r="A554" s="6">
        <v>10800</v>
      </c>
      <c r="B554" s="6" t="s">
        <v>808</v>
      </c>
      <c r="C554" s="6">
        <v>1</v>
      </c>
      <c r="D554" s="7">
        <v>36551</v>
      </c>
      <c r="E554" s="7">
        <v>36579</v>
      </c>
      <c r="F554" s="7">
        <v>36561</v>
      </c>
      <c r="G554" s="6">
        <v>3</v>
      </c>
      <c r="H554" s="8">
        <v>137.44</v>
      </c>
      <c r="I554" s="6" t="s">
        <v>809</v>
      </c>
      <c r="J554" s="6" t="s">
        <v>811</v>
      </c>
      <c r="K554" s="6" t="s">
        <v>271</v>
      </c>
      <c r="M554" s="6" t="s">
        <v>812</v>
      </c>
      <c r="N554" s="6" t="s">
        <v>273</v>
      </c>
      <c r="O554" s="8">
        <v>1632.15</v>
      </c>
    </row>
    <row r="555" spans="1:15" x14ac:dyDescent="0.35">
      <c r="A555" s="6">
        <v>10801</v>
      </c>
      <c r="B555" s="6" t="s">
        <v>303</v>
      </c>
      <c r="C555" s="6">
        <v>4</v>
      </c>
      <c r="D555" s="7">
        <v>36554</v>
      </c>
      <c r="E555" s="7">
        <v>36582</v>
      </c>
      <c r="F555" s="7">
        <v>36556</v>
      </c>
      <c r="G555" s="6">
        <v>2</v>
      </c>
      <c r="H555" s="8">
        <v>97.09</v>
      </c>
      <c r="I555" s="6" t="s">
        <v>304</v>
      </c>
      <c r="J555" s="6" t="s">
        <v>306</v>
      </c>
      <c r="K555" s="6" t="s">
        <v>307</v>
      </c>
      <c r="M555" s="6" t="s">
        <v>308</v>
      </c>
      <c r="N555" s="6" t="s">
        <v>215</v>
      </c>
      <c r="O555" s="8">
        <v>4035.8</v>
      </c>
    </row>
    <row r="556" spans="1:15" x14ac:dyDescent="0.35">
      <c r="A556" s="6">
        <v>10802</v>
      </c>
      <c r="B556" s="6" t="s">
        <v>815</v>
      </c>
      <c r="C556" s="6">
        <v>4</v>
      </c>
      <c r="D556" s="7">
        <v>36554</v>
      </c>
      <c r="E556" s="7">
        <v>36582</v>
      </c>
      <c r="F556" s="7">
        <v>36558</v>
      </c>
      <c r="G556" s="6">
        <v>2</v>
      </c>
      <c r="H556" s="8">
        <v>257.26</v>
      </c>
      <c r="I556" s="6" t="s">
        <v>816</v>
      </c>
      <c r="J556" s="6" t="s">
        <v>818</v>
      </c>
      <c r="K556" s="6" t="s">
        <v>819</v>
      </c>
      <c r="M556" s="6" t="s">
        <v>820</v>
      </c>
      <c r="N556" s="6" t="s">
        <v>821</v>
      </c>
      <c r="O556" s="8">
        <v>3923.75</v>
      </c>
    </row>
    <row r="557" spans="1:15" x14ac:dyDescent="0.35">
      <c r="A557" s="6">
        <v>10803</v>
      </c>
      <c r="B557" s="6" t="s">
        <v>931</v>
      </c>
      <c r="C557" s="6">
        <v>4</v>
      </c>
      <c r="D557" s="7">
        <v>36555</v>
      </c>
      <c r="E557" s="7">
        <v>36583</v>
      </c>
      <c r="F557" s="7">
        <v>36562</v>
      </c>
      <c r="G557" s="6">
        <v>1</v>
      </c>
      <c r="H557" s="8">
        <v>55.23</v>
      </c>
      <c r="I557" s="6" t="s">
        <v>932</v>
      </c>
      <c r="J557" s="6" t="s">
        <v>934</v>
      </c>
      <c r="K557" s="6" t="s">
        <v>935</v>
      </c>
      <c r="L557" s="6" t="s">
        <v>366</v>
      </c>
      <c r="M557" s="6" t="s">
        <v>936</v>
      </c>
      <c r="N557" s="6" t="s">
        <v>368</v>
      </c>
      <c r="O557" s="8">
        <v>1255.8</v>
      </c>
    </row>
    <row r="558" spans="1:15" x14ac:dyDescent="0.35">
      <c r="A558" s="6">
        <v>10804</v>
      </c>
      <c r="B558" s="6" t="s">
        <v>808</v>
      </c>
      <c r="C558" s="6">
        <v>6</v>
      </c>
      <c r="D558" s="7">
        <v>36555</v>
      </c>
      <c r="E558" s="7">
        <v>36583</v>
      </c>
      <c r="F558" s="7">
        <v>36563</v>
      </c>
      <c r="G558" s="6">
        <v>2</v>
      </c>
      <c r="H558" s="8">
        <v>27.33</v>
      </c>
      <c r="I558" s="6" t="s">
        <v>809</v>
      </c>
      <c r="J558" s="6" t="s">
        <v>811</v>
      </c>
      <c r="K558" s="6" t="s">
        <v>271</v>
      </c>
      <c r="M558" s="6" t="s">
        <v>812</v>
      </c>
      <c r="N558" s="6" t="s">
        <v>273</v>
      </c>
      <c r="O558" s="8">
        <v>2290.4</v>
      </c>
    </row>
    <row r="559" spans="1:15" x14ac:dyDescent="0.35">
      <c r="A559" s="6">
        <v>10805</v>
      </c>
      <c r="B559" s="6" t="s">
        <v>848</v>
      </c>
      <c r="C559" s="6">
        <v>2</v>
      </c>
      <c r="D559" s="7">
        <v>36555</v>
      </c>
      <c r="E559" s="7">
        <v>36583</v>
      </c>
      <c r="F559" s="7">
        <v>36565</v>
      </c>
      <c r="G559" s="6">
        <v>3</v>
      </c>
      <c r="H559" s="8">
        <v>237.34</v>
      </c>
      <c r="I559" s="6" t="s">
        <v>849</v>
      </c>
      <c r="J559" s="6" t="s">
        <v>851</v>
      </c>
      <c r="K559" s="6" t="s">
        <v>631</v>
      </c>
      <c r="L559" s="6" t="s">
        <v>496</v>
      </c>
      <c r="M559" s="6" t="s">
        <v>852</v>
      </c>
      <c r="N559" s="6" t="s">
        <v>498</v>
      </c>
      <c r="O559" s="8">
        <v>2775</v>
      </c>
    </row>
    <row r="560" spans="1:15" x14ac:dyDescent="0.35">
      <c r="A560" s="6">
        <v>10806</v>
      </c>
      <c r="B560" s="6" t="s">
        <v>899</v>
      </c>
      <c r="C560" s="6">
        <v>3</v>
      </c>
      <c r="D560" s="7">
        <v>36556</v>
      </c>
      <c r="E560" s="7">
        <v>36584</v>
      </c>
      <c r="F560" s="7">
        <v>36561</v>
      </c>
      <c r="G560" s="6">
        <v>2</v>
      </c>
      <c r="H560" s="8">
        <v>22.11</v>
      </c>
      <c r="I560" s="6" t="s">
        <v>900</v>
      </c>
      <c r="J560" s="6" t="s">
        <v>902</v>
      </c>
      <c r="K560" s="6" t="s">
        <v>903</v>
      </c>
      <c r="M560" s="6" t="s">
        <v>904</v>
      </c>
      <c r="N560" s="6" t="s">
        <v>201</v>
      </c>
      <c r="O560" s="8">
        <v>572.1</v>
      </c>
    </row>
    <row r="561" spans="1:15" x14ac:dyDescent="0.35">
      <c r="A561" s="6">
        <v>10807</v>
      </c>
      <c r="B561" s="6" t="s">
        <v>452</v>
      </c>
      <c r="C561" s="6">
        <v>4</v>
      </c>
      <c r="D561" s="7">
        <v>36556</v>
      </c>
      <c r="E561" s="7">
        <v>36584</v>
      </c>
      <c r="F561" s="7">
        <v>36586</v>
      </c>
      <c r="G561" s="6">
        <v>1</v>
      </c>
      <c r="H561" s="8">
        <v>1.36</v>
      </c>
      <c r="I561" s="6" t="s">
        <v>453</v>
      </c>
      <c r="J561" s="6" t="s">
        <v>455</v>
      </c>
      <c r="K561" s="6" t="s">
        <v>456</v>
      </c>
      <c r="M561" s="6" t="s">
        <v>457</v>
      </c>
      <c r="N561" s="6" t="s">
        <v>213</v>
      </c>
      <c r="O561" s="8">
        <v>18.399999999999999</v>
      </c>
    </row>
    <row r="562" spans="1:15" x14ac:dyDescent="0.35">
      <c r="A562" s="6">
        <v>10808</v>
      </c>
      <c r="B562" s="6" t="s">
        <v>681</v>
      </c>
      <c r="C562" s="6">
        <v>2</v>
      </c>
      <c r="D562" s="7">
        <v>36557</v>
      </c>
      <c r="E562" s="7">
        <v>36584</v>
      </c>
      <c r="F562" s="7">
        <v>36565</v>
      </c>
      <c r="G562" s="6">
        <v>3</v>
      </c>
      <c r="H562" s="8">
        <v>45.53</v>
      </c>
      <c r="I562" s="6" t="s">
        <v>682</v>
      </c>
      <c r="J562" s="6" t="s">
        <v>684</v>
      </c>
      <c r="K562" s="6" t="s">
        <v>685</v>
      </c>
      <c r="L562" s="6" t="s">
        <v>686</v>
      </c>
      <c r="M562" s="6" t="s">
        <v>687</v>
      </c>
      <c r="N562" s="6" t="s">
        <v>498</v>
      </c>
      <c r="O562" s="8">
        <v>1660</v>
      </c>
    </row>
    <row r="563" spans="1:15" x14ac:dyDescent="0.35">
      <c r="A563" s="6">
        <v>10809</v>
      </c>
      <c r="B563" s="6" t="s">
        <v>931</v>
      </c>
      <c r="C563" s="6">
        <v>7</v>
      </c>
      <c r="D563" s="7">
        <v>36557</v>
      </c>
      <c r="E563" s="7">
        <v>36584</v>
      </c>
      <c r="F563" s="7">
        <v>36563</v>
      </c>
      <c r="G563" s="6">
        <v>1</v>
      </c>
      <c r="H563" s="8">
        <v>4.87</v>
      </c>
      <c r="I563" s="6" t="s">
        <v>932</v>
      </c>
      <c r="J563" s="6" t="s">
        <v>934</v>
      </c>
      <c r="K563" s="6" t="s">
        <v>935</v>
      </c>
      <c r="L563" s="6" t="s">
        <v>366</v>
      </c>
      <c r="M563" s="6" t="s">
        <v>936</v>
      </c>
      <c r="N563" s="6" t="s">
        <v>368</v>
      </c>
      <c r="O563" s="8">
        <v>140</v>
      </c>
    </row>
    <row r="564" spans="1:15" x14ac:dyDescent="0.35">
      <c r="A564" s="6">
        <v>10810</v>
      </c>
      <c r="B564" s="6" t="s">
        <v>576</v>
      </c>
      <c r="C564" s="6">
        <v>2</v>
      </c>
      <c r="D564" s="7">
        <v>36557</v>
      </c>
      <c r="E564" s="7">
        <v>36584</v>
      </c>
      <c r="F564" s="7">
        <v>36563</v>
      </c>
      <c r="G564" s="6">
        <v>3</v>
      </c>
      <c r="H564" s="8">
        <v>4.33</v>
      </c>
      <c r="I564" s="6" t="s">
        <v>577</v>
      </c>
      <c r="J564" s="6" t="s">
        <v>989</v>
      </c>
      <c r="K564" s="6" t="s">
        <v>580</v>
      </c>
      <c r="L564" s="6" t="s">
        <v>325</v>
      </c>
      <c r="M564" s="6" t="s">
        <v>581</v>
      </c>
      <c r="N564" s="6" t="s">
        <v>327</v>
      </c>
      <c r="O564" s="8">
        <v>187</v>
      </c>
    </row>
    <row r="565" spans="1:15" x14ac:dyDescent="0.35">
      <c r="A565" s="6">
        <v>10811</v>
      </c>
      <c r="B565" s="6" t="s">
        <v>618</v>
      </c>
      <c r="C565" s="6">
        <v>8</v>
      </c>
      <c r="D565" s="7">
        <v>36558</v>
      </c>
      <c r="E565" s="7">
        <v>36586</v>
      </c>
      <c r="F565" s="7">
        <v>36564</v>
      </c>
      <c r="G565" s="6">
        <v>1</v>
      </c>
      <c r="H565" s="8">
        <v>31.22</v>
      </c>
      <c r="I565" s="6" t="s">
        <v>619</v>
      </c>
      <c r="J565" s="6" t="s">
        <v>621</v>
      </c>
      <c r="K565" s="6" t="s">
        <v>622</v>
      </c>
      <c r="L565" s="6" t="s">
        <v>623</v>
      </c>
      <c r="M565" s="6" t="s">
        <v>624</v>
      </c>
      <c r="N565" s="6" t="s">
        <v>507</v>
      </c>
      <c r="O565" s="8">
        <v>852</v>
      </c>
    </row>
    <row r="566" spans="1:15" x14ac:dyDescent="0.35">
      <c r="A566" s="6">
        <v>10812</v>
      </c>
      <c r="B566" s="6" t="s">
        <v>763</v>
      </c>
      <c r="C566" s="6">
        <v>5</v>
      </c>
      <c r="D566" s="7">
        <v>36558</v>
      </c>
      <c r="E566" s="7">
        <v>36586</v>
      </c>
      <c r="F566" s="7">
        <v>36568</v>
      </c>
      <c r="G566" s="6">
        <v>1</v>
      </c>
      <c r="H566" s="8">
        <v>59.78</v>
      </c>
      <c r="I566" s="6" t="s">
        <v>764</v>
      </c>
      <c r="J566" s="6" t="s">
        <v>766</v>
      </c>
      <c r="K566" s="6" t="s">
        <v>767</v>
      </c>
      <c r="M566" s="6" t="s">
        <v>768</v>
      </c>
      <c r="N566" s="6" t="s">
        <v>213</v>
      </c>
      <c r="O566" s="8">
        <v>1852</v>
      </c>
    </row>
    <row r="567" spans="1:15" x14ac:dyDescent="0.35">
      <c r="A567" s="6">
        <v>10813</v>
      </c>
      <c r="B567" s="6" t="s">
        <v>771</v>
      </c>
      <c r="C567" s="6">
        <v>1</v>
      </c>
      <c r="D567" s="7">
        <v>36561</v>
      </c>
      <c r="E567" s="7">
        <v>36589</v>
      </c>
      <c r="F567" s="7">
        <v>36565</v>
      </c>
      <c r="G567" s="6">
        <v>1</v>
      </c>
      <c r="H567" s="8">
        <v>47.38</v>
      </c>
      <c r="I567" s="6" t="s">
        <v>772</v>
      </c>
      <c r="J567" s="6" t="s">
        <v>774</v>
      </c>
      <c r="K567" s="6" t="s">
        <v>514</v>
      </c>
      <c r="L567" s="6" t="s">
        <v>515</v>
      </c>
      <c r="M567" s="6" t="s">
        <v>775</v>
      </c>
      <c r="N567" s="6" t="s">
        <v>368</v>
      </c>
      <c r="O567" s="8">
        <v>648</v>
      </c>
    </row>
    <row r="568" spans="1:15" x14ac:dyDescent="0.35">
      <c r="A568" s="6">
        <v>10814</v>
      </c>
      <c r="B568" s="6" t="s">
        <v>899</v>
      </c>
      <c r="C568" s="6">
        <v>3</v>
      </c>
      <c r="D568" s="7">
        <v>36561</v>
      </c>
      <c r="E568" s="7">
        <v>36589</v>
      </c>
      <c r="F568" s="7">
        <v>36570</v>
      </c>
      <c r="G568" s="6">
        <v>3</v>
      </c>
      <c r="H568" s="8">
        <v>130.94</v>
      </c>
      <c r="I568" s="6" t="s">
        <v>900</v>
      </c>
      <c r="J568" s="6" t="s">
        <v>902</v>
      </c>
      <c r="K568" s="6" t="s">
        <v>903</v>
      </c>
      <c r="M568" s="6" t="s">
        <v>904</v>
      </c>
      <c r="N568" s="6" t="s">
        <v>201</v>
      </c>
      <c r="O568" s="8">
        <v>2070</v>
      </c>
    </row>
    <row r="569" spans="1:15" x14ac:dyDescent="0.35">
      <c r="A569" s="6">
        <v>10815</v>
      </c>
      <c r="B569" s="6" t="s">
        <v>800</v>
      </c>
      <c r="C569" s="6">
        <v>2</v>
      </c>
      <c r="D569" s="7">
        <v>36561</v>
      </c>
      <c r="E569" s="7">
        <v>36589</v>
      </c>
      <c r="F569" s="7">
        <v>36570</v>
      </c>
      <c r="G569" s="6">
        <v>3</v>
      </c>
      <c r="H569" s="8">
        <v>14.62</v>
      </c>
      <c r="I569" s="6" t="s">
        <v>801</v>
      </c>
      <c r="J569" s="6" t="s">
        <v>803</v>
      </c>
      <c r="K569" s="6" t="s">
        <v>804</v>
      </c>
      <c r="L569" s="6" t="s">
        <v>805</v>
      </c>
      <c r="M569" s="6" t="s">
        <v>806</v>
      </c>
      <c r="N569" s="6" t="s">
        <v>498</v>
      </c>
      <c r="O569" s="8">
        <v>40</v>
      </c>
    </row>
    <row r="570" spans="1:15" x14ac:dyDescent="0.35">
      <c r="A570" s="6">
        <v>10816</v>
      </c>
      <c r="B570" s="6" t="s">
        <v>491</v>
      </c>
      <c r="C570" s="6">
        <v>4</v>
      </c>
      <c r="D570" s="7">
        <v>36562</v>
      </c>
      <c r="E570" s="7">
        <v>36590</v>
      </c>
      <c r="F570" s="7">
        <v>36591</v>
      </c>
      <c r="G570" s="6">
        <v>2</v>
      </c>
      <c r="H570" s="8">
        <v>719.78</v>
      </c>
      <c r="I570" s="6" t="s">
        <v>492</v>
      </c>
      <c r="J570" s="6" t="s">
        <v>494</v>
      </c>
      <c r="K570" s="6" t="s">
        <v>495</v>
      </c>
      <c r="L570" s="6" t="s">
        <v>496</v>
      </c>
      <c r="M570" s="6" t="s">
        <v>497</v>
      </c>
      <c r="N570" s="6" t="s">
        <v>498</v>
      </c>
      <c r="O570" s="8">
        <v>8891</v>
      </c>
    </row>
    <row r="571" spans="1:15" x14ac:dyDescent="0.35">
      <c r="A571" s="6">
        <v>10817</v>
      </c>
      <c r="B571" s="6" t="s">
        <v>553</v>
      </c>
      <c r="C571" s="6">
        <v>3</v>
      </c>
      <c r="D571" s="7">
        <v>36562</v>
      </c>
      <c r="E571" s="7">
        <v>36576</v>
      </c>
      <c r="F571" s="7">
        <v>36569</v>
      </c>
      <c r="G571" s="6">
        <v>2</v>
      </c>
      <c r="H571" s="8">
        <v>306.07</v>
      </c>
      <c r="I571" s="6" t="s">
        <v>554</v>
      </c>
      <c r="J571" s="6" t="s">
        <v>556</v>
      </c>
      <c r="K571" s="6" t="s">
        <v>557</v>
      </c>
      <c r="M571" s="6" t="s">
        <v>558</v>
      </c>
      <c r="N571" s="6" t="s">
        <v>203</v>
      </c>
      <c r="O571" s="8">
        <v>11490.7</v>
      </c>
    </row>
    <row r="572" spans="1:15" x14ac:dyDescent="0.35">
      <c r="A572" s="6">
        <v>10818</v>
      </c>
      <c r="B572" s="6" t="s">
        <v>635</v>
      </c>
      <c r="C572" s="6">
        <v>7</v>
      </c>
      <c r="D572" s="7">
        <v>36563</v>
      </c>
      <c r="E572" s="7">
        <v>36591</v>
      </c>
      <c r="F572" s="7">
        <v>36568</v>
      </c>
      <c r="G572" s="6">
        <v>3</v>
      </c>
      <c r="H572" s="8">
        <v>65.48</v>
      </c>
      <c r="I572" s="6" t="s">
        <v>636</v>
      </c>
      <c r="J572" s="6" t="s">
        <v>638</v>
      </c>
      <c r="K572" s="6" t="s">
        <v>639</v>
      </c>
      <c r="M572" s="6" t="s">
        <v>640</v>
      </c>
      <c r="N572" s="6" t="s">
        <v>213</v>
      </c>
      <c r="O572" s="8">
        <v>833</v>
      </c>
    </row>
    <row r="573" spans="1:15" x14ac:dyDescent="0.35">
      <c r="A573" s="6">
        <v>10819</v>
      </c>
      <c r="B573" s="6" t="s">
        <v>336</v>
      </c>
      <c r="C573" s="6">
        <v>2</v>
      </c>
      <c r="D573" s="7">
        <v>36563</v>
      </c>
      <c r="E573" s="7">
        <v>36591</v>
      </c>
      <c r="F573" s="7">
        <v>36572</v>
      </c>
      <c r="G573" s="6">
        <v>3</v>
      </c>
      <c r="H573" s="8">
        <v>19.760000000000002</v>
      </c>
      <c r="I573" s="6" t="s">
        <v>337</v>
      </c>
      <c r="J573" s="6" t="s">
        <v>340</v>
      </c>
      <c r="K573" s="6" t="s">
        <v>341</v>
      </c>
      <c r="M573" s="6" t="s">
        <v>342</v>
      </c>
      <c r="N573" s="6" t="s">
        <v>343</v>
      </c>
      <c r="O573" s="8">
        <v>477</v>
      </c>
    </row>
    <row r="574" spans="1:15" x14ac:dyDescent="0.35">
      <c r="A574" s="6">
        <v>10820</v>
      </c>
      <c r="B574" s="6" t="s">
        <v>753</v>
      </c>
      <c r="C574" s="6">
        <v>3</v>
      </c>
      <c r="D574" s="7">
        <v>36563</v>
      </c>
      <c r="E574" s="7">
        <v>36591</v>
      </c>
      <c r="F574" s="7">
        <v>36569</v>
      </c>
      <c r="G574" s="6">
        <v>2</v>
      </c>
      <c r="H574" s="8">
        <v>37.520000000000003</v>
      </c>
      <c r="I574" s="6" t="s">
        <v>754</v>
      </c>
      <c r="J574" s="6" t="s">
        <v>757</v>
      </c>
      <c r="K574" s="6" t="s">
        <v>758</v>
      </c>
      <c r="L574" s="6" t="s">
        <v>759</v>
      </c>
      <c r="M574" s="6" t="s">
        <v>760</v>
      </c>
      <c r="N574" s="6" t="s">
        <v>498</v>
      </c>
      <c r="O574" s="8">
        <v>1140</v>
      </c>
    </row>
    <row r="575" spans="1:15" x14ac:dyDescent="0.35">
      <c r="A575" s="6">
        <v>10821</v>
      </c>
      <c r="B575" s="6" t="s">
        <v>831</v>
      </c>
      <c r="C575" s="6">
        <v>1</v>
      </c>
      <c r="D575" s="7">
        <v>36564</v>
      </c>
      <c r="E575" s="7">
        <v>36592</v>
      </c>
      <c r="F575" s="7">
        <v>36571</v>
      </c>
      <c r="G575" s="6">
        <v>1</v>
      </c>
      <c r="H575" s="8">
        <v>36.68</v>
      </c>
      <c r="I575" s="6" t="s">
        <v>832</v>
      </c>
      <c r="J575" s="6" t="s">
        <v>834</v>
      </c>
      <c r="K575" s="6" t="s">
        <v>835</v>
      </c>
      <c r="L575" s="6" t="s">
        <v>836</v>
      </c>
      <c r="M575" s="6" t="s">
        <v>837</v>
      </c>
      <c r="N575" s="6" t="s">
        <v>498</v>
      </c>
      <c r="O575" s="8">
        <v>678</v>
      </c>
    </row>
    <row r="576" spans="1:15" x14ac:dyDescent="0.35">
      <c r="A576" s="6">
        <v>10822</v>
      </c>
      <c r="B576" s="6" t="s">
        <v>883</v>
      </c>
      <c r="C576" s="6">
        <v>6</v>
      </c>
      <c r="D576" s="7">
        <v>36564</v>
      </c>
      <c r="E576" s="7">
        <v>36592</v>
      </c>
      <c r="F576" s="7">
        <v>36572</v>
      </c>
      <c r="G576" s="6">
        <v>3</v>
      </c>
      <c r="H576" s="8">
        <v>7</v>
      </c>
      <c r="I576" s="6" t="s">
        <v>884</v>
      </c>
      <c r="J576" s="6" t="s">
        <v>886</v>
      </c>
      <c r="K576" s="6" t="s">
        <v>887</v>
      </c>
      <c r="L576" s="6" t="s">
        <v>589</v>
      </c>
      <c r="M576" s="6" t="s">
        <v>888</v>
      </c>
      <c r="N576" s="6" t="s">
        <v>498</v>
      </c>
      <c r="O576" s="8">
        <v>237.9</v>
      </c>
    </row>
    <row r="577" spans="1:15" x14ac:dyDescent="0.35">
      <c r="A577" s="6">
        <v>10823</v>
      </c>
      <c r="B577" s="6" t="s">
        <v>609</v>
      </c>
      <c r="C577" s="6">
        <v>5</v>
      </c>
      <c r="D577" s="7">
        <v>36565</v>
      </c>
      <c r="E577" s="7">
        <v>36593</v>
      </c>
      <c r="F577" s="7">
        <v>36569</v>
      </c>
      <c r="G577" s="6">
        <v>2</v>
      </c>
      <c r="H577" s="8">
        <v>163.97</v>
      </c>
      <c r="I577" s="6" t="s">
        <v>610</v>
      </c>
      <c r="J577" s="6" t="s">
        <v>612</v>
      </c>
      <c r="K577" s="6" t="s">
        <v>613</v>
      </c>
      <c r="L577" s="6" t="s">
        <v>614</v>
      </c>
      <c r="M577" s="6" t="s">
        <v>615</v>
      </c>
      <c r="N577" s="6" t="s">
        <v>507</v>
      </c>
      <c r="O577" s="8">
        <v>3107.5</v>
      </c>
    </row>
    <row r="578" spans="1:15" x14ac:dyDescent="0.35">
      <c r="A578" s="6">
        <v>10824</v>
      </c>
      <c r="B578" s="6" t="s">
        <v>432</v>
      </c>
      <c r="C578" s="6">
        <v>8</v>
      </c>
      <c r="D578" s="7">
        <v>36565</v>
      </c>
      <c r="E578" s="7">
        <v>36593</v>
      </c>
      <c r="F578" s="7">
        <v>36586</v>
      </c>
      <c r="G578" s="6">
        <v>1</v>
      </c>
      <c r="H578" s="8">
        <v>1.23</v>
      </c>
      <c r="I578" s="6" t="s">
        <v>433</v>
      </c>
      <c r="J578" s="6" t="s">
        <v>435</v>
      </c>
      <c r="K578" s="6" t="s">
        <v>436</v>
      </c>
      <c r="M578" s="6" t="s">
        <v>437</v>
      </c>
      <c r="N578" s="6" t="s">
        <v>283</v>
      </c>
      <c r="O578" s="8">
        <v>250.8</v>
      </c>
    </row>
    <row r="579" spans="1:15" x14ac:dyDescent="0.35">
      <c r="A579" s="6">
        <v>10825</v>
      </c>
      <c r="B579" s="6" t="s">
        <v>377</v>
      </c>
      <c r="C579" s="6">
        <v>1</v>
      </c>
      <c r="D579" s="7">
        <v>36565</v>
      </c>
      <c r="E579" s="7">
        <v>36593</v>
      </c>
      <c r="F579" s="7">
        <v>36570</v>
      </c>
      <c r="G579" s="6">
        <v>1</v>
      </c>
      <c r="H579" s="8">
        <v>79.25</v>
      </c>
      <c r="I579" s="6" t="s">
        <v>378</v>
      </c>
      <c r="J579" s="6" t="s">
        <v>380</v>
      </c>
      <c r="K579" s="6" t="s">
        <v>381</v>
      </c>
      <c r="M579" s="6" t="s">
        <v>382</v>
      </c>
      <c r="N579" s="6" t="s">
        <v>203</v>
      </c>
      <c r="O579" s="8">
        <v>1030.76</v>
      </c>
    </row>
    <row r="580" spans="1:15" x14ac:dyDescent="0.35">
      <c r="A580" s="6">
        <v>10826</v>
      </c>
      <c r="B580" s="6" t="s">
        <v>294</v>
      </c>
      <c r="C580" s="6">
        <v>6</v>
      </c>
      <c r="D580" s="7">
        <v>36568</v>
      </c>
      <c r="E580" s="7">
        <v>36596</v>
      </c>
      <c r="F580" s="7">
        <v>36593</v>
      </c>
      <c r="G580" s="6">
        <v>1</v>
      </c>
      <c r="H580" s="8">
        <v>7.09</v>
      </c>
      <c r="I580" s="6" t="s">
        <v>295</v>
      </c>
      <c r="J580" s="6" t="s">
        <v>298</v>
      </c>
      <c r="K580" s="6" t="s">
        <v>299</v>
      </c>
      <c r="M580" s="6" t="s">
        <v>300</v>
      </c>
      <c r="N580" s="6" t="s">
        <v>201</v>
      </c>
      <c r="O580" s="8">
        <v>730</v>
      </c>
    </row>
    <row r="581" spans="1:15" x14ac:dyDescent="0.35">
      <c r="A581" s="6">
        <v>10827</v>
      </c>
      <c r="B581" s="6" t="s">
        <v>311</v>
      </c>
      <c r="C581" s="6">
        <v>1</v>
      </c>
      <c r="D581" s="7">
        <v>36568</v>
      </c>
      <c r="E581" s="7">
        <v>36582</v>
      </c>
      <c r="F581" s="7">
        <v>36593</v>
      </c>
      <c r="G581" s="6">
        <v>2</v>
      </c>
      <c r="H581" s="8">
        <v>63.54</v>
      </c>
      <c r="I581" s="6" t="s">
        <v>312</v>
      </c>
      <c r="J581" s="6" t="s">
        <v>314</v>
      </c>
      <c r="K581" s="6" t="s">
        <v>315</v>
      </c>
      <c r="M581" s="6" t="s">
        <v>316</v>
      </c>
      <c r="N581" s="6" t="s">
        <v>201</v>
      </c>
      <c r="O581" s="8">
        <v>843</v>
      </c>
    </row>
    <row r="582" spans="1:15" x14ac:dyDescent="0.35">
      <c r="A582" s="6">
        <v>10828</v>
      </c>
      <c r="B582" s="6" t="s">
        <v>747</v>
      </c>
      <c r="C582" s="6">
        <v>9</v>
      </c>
      <c r="D582" s="7">
        <v>36569</v>
      </c>
      <c r="E582" s="7">
        <v>36583</v>
      </c>
      <c r="F582" s="7">
        <v>36591</v>
      </c>
      <c r="G582" s="6">
        <v>1</v>
      </c>
      <c r="H582" s="8">
        <v>90.85</v>
      </c>
      <c r="I582" s="6" t="s">
        <v>748</v>
      </c>
      <c r="J582" s="6" t="s">
        <v>750</v>
      </c>
      <c r="K582" s="6" t="s">
        <v>341</v>
      </c>
      <c r="M582" s="6" t="s">
        <v>342</v>
      </c>
      <c r="N582" s="6" t="s">
        <v>343</v>
      </c>
      <c r="O582" s="8">
        <v>932</v>
      </c>
    </row>
    <row r="583" spans="1:15" x14ac:dyDescent="0.35">
      <c r="A583" s="6">
        <v>10829</v>
      </c>
      <c r="B583" s="6" t="s">
        <v>545</v>
      </c>
      <c r="C583" s="6">
        <v>9</v>
      </c>
      <c r="D583" s="7">
        <v>36569</v>
      </c>
      <c r="E583" s="7">
        <v>36597</v>
      </c>
      <c r="F583" s="7">
        <v>36579</v>
      </c>
      <c r="G583" s="6">
        <v>1</v>
      </c>
      <c r="H583" s="8">
        <v>154.72</v>
      </c>
      <c r="I583" s="6" t="s">
        <v>546</v>
      </c>
      <c r="J583" s="6" t="s">
        <v>548</v>
      </c>
      <c r="K583" s="6" t="s">
        <v>549</v>
      </c>
      <c r="L583" s="6" t="s">
        <v>550</v>
      </c>
      <c r="M583" s="6" t="s">
        <v>551</v>
      </c>
      <c r="N583" s="6" t="s">
        <v>273</v>
      </c>
      <c r="O583" s="8">
        <v>1764</v>
      </c>
    </row>
    <row r="584" spans="1:15" x14ac:dyDescent="0.35">
      <c r="A584" s="6">
        <v>10830</v>
      </c>
      <c r="B584" s="6" t="s">
        <v>876</v>
      </c>
      <c r="C584" s="6">
        <v>4</v>
      </c>
      <c r="D584" s="7">
        <v>36569</v>
      </c>
      <c r="E584" s="7">
        <v>36611</v>
      </c>
      <c r="F584" s="7">
        <v>36577</v>
      </c>
      <c r="G584" s="6">
        <v>2</v>
      </c>
      <c r="H584" s="8">
        <v>81.83</v>
      </c>
      <c r="I584" s="6" t="s">
        <v>877</v>
      </c>
      <c r="J584" s="6" t="s">
        <v>879</v>
      </c>
      <c r="K584" s="6" t="s">
        <v>365</v>
      </c>
      <c r="L584" s="6" t="s">
        <v>366</v>
      </c>
      <c r="M584" s="6" t="s">
        <v>880</v>
      </c>
      <c r="N584" s="6" t="s">
        <v>368</v>
      </c>
      <c r="O584" s="8">
        <v>1974</v>
      </c>
    </row>
    <row r="585" spans="1:15" x14ac:dyDescent="0.35">
      <c r="A585" s="6">
        <v>10831</v>
      </c>
      <c r="B585" s="6" t="s">
        <v>791</v>
      </c>
      <c r="C585" s="6">
        <v>3</v>
      </c>
      <c r="D585" s="7">
        <v>36570</v>
      </c>
      <c r="E585" s="7">
        <v>36598</v>
      </c>
      <c r="F585" s="7">
        <v>36579</v>
      </c>
      <c r="G585" s="6">
        <v>2</v>
      </c>
      <c r="H585" s="8">
        <v>72.19</v>
      </c>
      <c r="I585" s="6" t="s">
        <v>792</v>
      </c>
      <c r="J585" s="6" t="s">
        <v>794</v>
      </c>
      <c r="K585" s="6" t="s">
        <v>795</v>
      </c>
      <c r="M585" s="6" t="s">
        <v>796</v>
      </c>
      <c r="N585" s="6" t="s">
        <v>797</v>
      </c>
      <c r="O585" s="8">
        <v>2684.4</v>
      </c>
    </row>
    <row r="586" spans="1:15" x14ac:dyDescent="0.35">
      <c r="A586" s="6">
        <v>10832</v>
      </c>
      <c r="B586" s="6" t="s">
        <v>568</v>
      </c>
      <c r="C586" s="6">
        <v>2</v>
      </c>
      <c r="D586" s="7">
        <v>36570</v>
      </c>
      <c r="E586" s="7">
        <v>36598</v>
      </c>
      <c r="F586" s="7">
        <v>36575</v>
      </c>
      <c r="G586" s="6">
        <v>2</v>
      </c>
      <c r="H586" s="8">
        <v>43.26</v>
      </c>
      <c r="I586" s="6" t="s">
        <v>569</v>
      </c>
      <c r="J586" s="6" t="s">
        <v>571</v>
      </c>
      <c r="K586" s="6" t="s">
        <v>572</v>
      </c>
      <c r="M586" s="6" t="s">
        <v>573</v>
      </c>
      <c r="N586" s="6" t="s">
        <v>201</v>
      </c>
      <c r="O586" s="8">
        <v>568.95000000000005</v>
      </c>
    </row>
    <row r="587" spans="1:15" x14ac:dyDescent="0.35">
      <c r="A587" s="6">
        <v>10833</v>
      </c>
      <c r="B587" s="6" t="s">
        <v>690</v>
      </c>
      <c r="C587" s="6">
        <v>6</v>
      </c>
      <c r="D587" s="7">
        <v>36571</v>
      </c>
      <c r="E587" s="7">
        <v>36599</v>
      </c>
      <c r="F587" s="7">
        <v>36579</v>
      </c>
      <c r="G587" s="6">
        <v>2</v>
      </c>
      <c r="H587" s="8">
        <v>71.489999999999995</v>
      </c>
      <c r="I587" s="6" t="s">
        <v>691</v>
      </c>
      <c r="J587" s="6" t="s">
        <v>693</v>
      </c>
      <c r="K587" s="6" t="s">
        <v>694</v>
      </c>
      <c r="M587" s="6" t="s">
        <v>695</v>
      </c>
      <c r="N587" s="6" t="s">
        <v>203</v>
      </c>
      <c r="O587" s="8">
        <v>1007.7</v>
      </c>
    </row>
    <row r="588" spans="1:15" x14ac:dyDescent="0.35">
      <c r="A588" s="6">
        <v>10834</v>
      </c>
      <c r="B588" s="6" t="s">
        <v>876</v>
      </c>
      <c r="C588" s="6">
        <v>1</v>
      </c>
      <c r="D588" s="7">
        <v>36571</v>
      </c>
      <c r="E588" s="7">
        <v>36599</v>
      </c>
      <c r="F588" s="7">
        <v>36575</v>
      </c>
      <c r="G588" s="6">
        <v>3</v>
      </c>
      <c r="H588" s="8">
        <v>29.78</v>
      </c>
      <c r="I588" s="6" t="s">
        <v>877</v>
      </c>
      <c r="J588" s="6" t="s">
        <v>879</v>
      </c>
      <c r="K588" s="6" t="s">
        <v>365</v>
      </c>
      <c r="L588" s="6" t="s">
        <v>366</v>
      </c>
      <c r="M588" s="6" t="s">
        <v>880</v>
      </c>
      <c r="N588" s="6" t="s">
        <v>368</v>
      </c>
      <c r="O588" s="8">
        <v>1508.12</v>
      </c>
    </row>
    <row r="589" spans="1:15" x14ac:dyDescent="0.35">
      <c r="A589" s="6">
        <v>10835</v>
      </c>
      <c r="B589" s="6" t="s">
        <v>242</v>
      </c>
      <c r="C589" s="6">
        <v>1</v>
      </c>
      <c r="D589" s="7">
        <v>36571</v>
      </c>
      <c r="E589" s="7">
        <v>36599</v>
      </c>
      <c r="F589" s="7">
        <v>36577</v>
      </c>
      <c r="G589" s="6">
        <v>3</v>
      </c>
      <c r="H589" s="8">
        <v>69.53</v>
      </c>
      <c r="I589" s="6" t="s">
        <v>990</v>
      </c>
      <c r="J589" s="6" t="s">
        <v>246</v>
      </c>
      <c r="K589" s="6" t="s">
        <v>247</v>
      </c>
      <c r="M589" s="6" t="s">
        <v>248</v>
      </c>
      <c r="N589" s="6" t="s">
        <v>203</v>
      </c>
      <c r="O589" s="8">
        <v>851</v>
      </c>
    </row>
    <row r="590" spans="1:15" x14ac:dyDescent="0.35">
      <c r="A590" s="6">
        <v>10836</v>
      </c>
      <c r="B590" s="6" t="s">
        <v>400</v>
      </c>
      <c r="C590" s="6">
        <v>7</v>
      </c>
      <c r="D590" s="7">
        <v>36572</v>
      </c>
      <c r="E590" s="7">
        <v>36600</v>
      </c>
      <c r="F590" s="7">
        <v>36577</v>
      </c>
      <c r="G590" s="6">
        <v>1</v>
      </c>
      <c r="H590" s="8">
        <v>411.88</v>
      </c>
      <c r="I590" s="6" t="s">
        <v>401</v>
      </c>
      <c r="J590" s="6" t="s">
        <v>404</v>
      </c>
      <c r="K590" s="6" t="s">
        <v>405</v>
      </c>
      <c r="M590" s="6" t="s">
        <v>406</v>
      </c>
      <c r="N590" s="6" t="s">
        <v>216</v>
      </c>
      <c r="O590" s="8">
        <v>4705.5</v>
      </c>
    </row>
    <row r="591" spans="1:15" x14ac:dyDescent="0.35">
      <c r="A591" s="6">
        <v>10837</v>
      </c>
      <c r="B591" s="6" t="s">
        <v>276</v>
      </c>
      <c r="C591" s="6">
        <v>9</v>
      </c>
      <c r="D591" s="7">
        <v>36572</v>
      </c>
      <c r="E591" s="7">
        <v>36600</v>
      </c>
      <c r="F591" s="7">
        <v>36579</v>
      </c>
      <c r="G591" s="6">
        <v>3</v>
      </c>
      <c r="H591" s="8">
        <v>13.32</v>
      </c>
      <c r="I591" s="6" t="s">
        <v>277</v>
      </c>
      <c r="J591" s="6" t="s">
        <v>280</v>
      </c>
      <c r="K591" s="6" t="s">
        <v>281</v>
      </c>
      <c r="M591" s="6" t="s">
        <v>282</v>
      </c>
      <c r="N591" s="6" t="s">
        <v>283</v>
      </c>
      <c r="O591" s="8">
        <v>1254</v>
      </c>
    </row>
    <row r="592" spans="1:15" x14ac:dyDescent="0.35">
      <c r="A592" s="6">
        <v>10838</v>
      </c>
      <c r="B592" s="6" t="s">
        <v>618</v>
      </c>
      <c r="C592" s="6">
        <v>3</v>
      </c>
      <c r="D592" s="7">
        <v>36575</v>
      </c>
      <c r="E592" s="7">
        <v>36603</v>
      </c>
      <c r="F592" s="7">
        <v>36579</v>
      </c>
      <c r="G592" s="6">
        <v>3</v>
      </c>
      <c r="H592" s="8">
        <v>59.28</v>
      </c>
      <c r="I592" s="6" t="s">
        <v>619</v>
      </c>
      <c r="J592" s="6" t="s">
        <v>621</v>
      </c>
      <c r="K592" s="6" t="s">
        <v>622</v>
      </c>
      <c r="L592" s="6" t="s">
        <v>623</v>
      </c>
      <c r="M592" s="6" t="s">
        <v>624</v>
      </c>
      <c r="N592" s="6" t="s">
        <v>507</v>
      </c>
      <c r="O592" s="8">
        <v>2584.5</v>
      </c>
    </row>
    <row r="593" spans="1:15" x14ac:dyDescent="0.35">
      <c r="A593" s="6">
        <v>10839</v>
      </c>
      <c r="B593" s="6" t="s">
        <v>876</v>
      </c>
      <c r="C593" s="6">
        <v>3</v>
      </c>
      <c r="D593" s="7">
        <v>36575</v>
      </c>
      <c r="E593" s="7">
        <v>36603</v>
      </c>
      <c r="F593" s="7">
        <v>36578</v>
      </c>
      <c r="G593" s="6">
        <v>3</v>
      </c>
      <c r="H593" s="8">
        <v>35.43</v>
      </c>
      <c r="I593" s="6" t="s">
        <v>877</v>
      </c>
      <c r="J593" s="6" t="s">
        <v>879</v>
      </c>
      <c r="K593" s="6" t="s">
        <v>365</v>
      </c>
      <c r="L593" s="6" t="s">
        <v>366</v>
      </c>
      <c r="M593" s="6" t="s">
        <v>880</v>
      </c>
      <c r="N593" s="6" t="s">
        <v>368</v>
      </c>
      <c r="O593" s="8">
        <v>919.5</v>
      </c>
    </row>
    <row r="594" spans="1:15" x14ac:dyDescent="0.35">
      <c r="A594" s="6">
        <v>10840</v>
      </c>
      <c r="B594" s="6" t="s">
        <v>618</v>
      </c>
      <c r="C594" s="6">
        <v>4</v>
      </c>
      <c r="D594" s="7">
        <v>36575</v>
      </c>
      <c r="E594" s="7">
        <v>36617</v>
      </c>
      <c r="F594" s="7">
        <v>36603</v>
      </c>
      <c r="G594" s="6">
        <v>2</v>
      </c>
      <c r="H594" s="8">
        <v>2.71</v>
      </c>
      <c r="I594" s="6" t="s">
        <v>619</v>
      </c>
      <c r="J594" s="6" t="s">
        <v>621</v>
      </c>
      <c r="K594" s="6" t="s">
        <v>622</v>
      </c>
      <c r="L594" s="6" t="s">
        <v>623</v>
      </c>
      <c r="M594" s="6" t="s">
        <v>624</v>
      </c>
      <c r="N594" s="6" t="s">
        <v>507</v>
      </c>
      <c r="O594" s="8">
        <v>264</v>
      </c>
    </row>
    <row r="595" spans="1:15" x14ac:dyDescent="0.35">
      <c r="A595" s="6">
        <v>10841</v>
      </c>
      <c r="B595" s="6" t="s">
        <v>840</v>
      </c>
      <c r="C595" s="6">
        <v>5</v>
      </c>
      <c r="D595" s="7">
        <v>36576</v>
      </c>
      <c r="E595" s="7">
        <v>36604</v>
      </c>
      <c r="F595" s="7">
        <v>36584</v>
      </c>
      <c r="G595" s="6">
        <v>2</v>
      </c>
      <c r="H595" s="8">
        <v>424.3</v>
      </c>
      <c r="I595" s="6" t="s">
        <v>841</v>
      </c>
      <c r="J595" s="6" t="s">
        <v>843</v>
      </c>
      <c r="K595" s="6" t="s">
        <v>844</v>
      </c>
      <c r="M595" s="6" t="s">
        <v>845</v>
      </c>
      <c r="N595" s="6" t="s">
        <v>649</v>
      </c>
      <c r="O595" s="8">
        <v>4581</v>
      </c>
    </row>
    <row r="596" spans="1:15" x14ac:dyDescent="0.35">
      <c r="A596" s="6">
        <v>10842</v>
      </c>
      <c r="B596" s="6" t="s">
        <v>871</v>
      </c>
      <c r="C596" s="6">
        <v>1</v>
      </c>
      <c r="D596" s="7">
        <v>36576</v>
      </c>
      <c r="E596" s="7">
        <v>36604</v>
      </c>
      <c r="F596" s="7">
        <v>36584</v>
      </c>
      <c r="G596" s="6">
        <v>3</v>
      </c>
      <c r="H596" s="8">
        <v>54.42</v>
      </c>
      <c r="I596" s="6" t="s">
        <v>872</v>
      </c>
      <c r="J596" s="6" t="s">
        <v>874</v>
      </c>
      <c r="K596" s="6" t="s">
        <v>256</v>
      </c>
      <c r="M596" s="6" t="s">
        <v>710</v>
      </c>
      <c r="N596" s="6" t="s">
        <v>258</v>
      </c>
      <c r="O596" s="8">
        <v>975</v>
      </c>
    </row>
    <row r="597" spans="1:15" x14ac:dyDescent="0.35">
      <c r="A597" s="6">
        <v>10843</v>
      </c>
      <c r="B597" s="6" t="s">
        <v>899</v>
      </c>
      <c r="C597" s="6">
        <v>4</v>
      </c>
      <c r="D597" s="7">
        <v>36577</v>
      </c>
      <c r="E597" s="7">
        <v>36605</v>
      </c>
      <c r="F597" s="7">
        <v>36582</v>
      </c>
      <c r="G597" s="6">
        <v>2</v>
      </c>
      <c r="H597" s="8">
        <v>9.26</v>
      </c>
      <c r="I597" s="6" t="s">
        <v>900</v>
      </c>
      <c r="J597" s="6" t="s">
        <v>902</v>
      </c>
      <c r="K597" s="6" t="s">
        <v>903</v>
      </c>
      <c r="M597" s="6" t="s">
        <v>904</v>
      </c>
      <c r="N597" s="6" t="s">
        <v>201</v>
      </c>
      <c r="O597" s="8">
        <v>212</v>
      </c>
    </row>
    <row r="598" spans="1:15" x14ac:dyDescent="0.35">
      <c r="A598" s="6">
        <v>10844</v>
      </c>
      <c r="B598" s="6" t="s">
        <v>713</v>
      </c>
      <c r="C598" s="6">
        <v>8</v>
      </c>
      <c r="D598" s="7">
        <v>36577</v>
      </c>
      <c r="E598" s="7">
        <v>36605</v>
      </c>
      <c r="F598" s="7">
        <v>36582</v>
      </c>
      <c r="G598" s="6">
        <v>2</v>
      </c>
      <c r="H598" s="8">
        <v>25.22</v>
      </c>
      <c r="I598" s="6" t="s">
        <v>714</v>
      </c>
      <c r="J598" s="6" t="s">
        <v>716</v>
      </c>
      <c r="K598" s="6" t="s">
        <v>717</v>
      </c>
      <c r="M598" s="6" t="s">
        <v>718</v>
      </c>
      <c r="N598" s="6" t="s">
        <v>216</v>
      </c>
      <c r="O598" s="8">
        <v>735</v>
      </c>
    </row>
    <row r="599" spans="1:15" x14ac:dyDescent="0.35">
      <c r="A599" s="6">
        <v>10845</v>
      </c>
      <c r="B599" s="6" t="s">
        <v>740</v>
      </c>
      <c r="C599" s="6">
        <v>8</v>
      </c>
      <c r="D599" s="7">
        <v>36577</v>
      </c>
      <c r="E599" s="7">
        <v>36591</v>
      </c>
      <c r="F599" s="7">
        <v>36586</v>
      </c>
      <c r="G599" s="6">
        <v>1</v>
      </c>
      <c r="H599" s="8">
        <v>212.98</v>
      </c>
      <c r="I599" s="6" t="s">
        <v>741</v>
      </c>
      <c r="J599" s="6" t="s">
        <v>743</v>
      </c>
      <c r="K599" s="6" t="s">
        <v>744</v>
      </c>
      <c r="M599" s="6" t="s">
        <v>745</v>
      </c>
      <c r="N599" s="6" t="s">
        <v>203</v>
      </c>
      <c r="O599" s="8">
        <v>4059</v>
      </c>
    </row>
    <row r="600" spans="1:15" x14ac:dyDescent="0.35">
      <c r="A600" s="6">
        <v>10846</v>
      </c>
      <c r="B600" s="6" t="s">
        <v>840</v>
      </c>
      <c r="C600" s="6">
        <v>2</v>
      </c>
      <c r="D600" s="7">
        <v>36578</v>
      </c>
      <c r="E600" s="7">
        <v>36620</v>
      </c>
      <c r="F600" s="7">
        <v>36579</v>
      </c>
      <c r="G600" s="6">
        <v>3</v>
      </c>
      <c r="H600" s="8">
        <v>56.46</v>
      </c>
      <c r="I600" s="6" t="s">
        <v>841</v>
      </c>
      <c r="J600" s="6" t="s">
        <v>843</v>
      </c>
      <c r="K600" s="6" t="s">
        <v>844</v>
      </c>
      <c r="M600" s="6" t="s">
        <v>845</v>
      </c>
      <c r="N600" s="6" t="s">
        <v>649</v>
      </c>
      <c r="O600" s="8">
        <v>1112</v>
      </c>
    </row>
    <row r="601" spans="1:15" x14ac:dyDescent="0.35">
      <c r="A601" s="6">
        <v>10847</v>
      </c>
      <c r="B601" s="6" t="s">
        <v>800</v>
      </c>
      <c r="C601" s="6">
        <v>4</v>
      </c>
      <c r="D601" s="7">
        <v>36578</v>
      </c>
      <c r="E601" s="7">
        <v>36592</v>
      </c>
      <c r="F601" s="7">
        <v>36597</v>
      </c>
      <c r="G601" s="6">
        <v>3</v>
      </c>
      <c r="H601" s="8">
        <v>487.57</v>
      </c>
      <c r="I601" s="6" t="s">
        <v>801</v>
      </c>
      <c r="J601" s="6" t="s">
        <v>803</v>
      </c>
      <c r="K601" s="6" t="s">
        <v>804</v>
      </c>
      <c r="L601" s="6" t="s">
        <v>805</v>
      </c>
      <c r="M601" s="6" t="s">
        <v>806</v>
      </c>
      <c r="N601" s="6" t="s">
        <v>498</v>
      </c>
      <c r="O601" s="8">
        <v>6164.9</v>
      </c>
    </row>
    <row r="602" spans="1:15" x14ac:dyDescent="0.35">
      <c r="A602" s="6">
        <v>10848</v>
      </c>
      <c r="B602" s="6" t="s">
        <v>370</v>
      </c>
      <c r="C602" s="6">
        <v>7</v>
      </c>
      <c r="D602" s="7">
        <v>36579</v>
      </c>
      <c r="E602" s="7">
        <v>36607</v>
      </c>
      <c r="F602" s="7">
        <v>36584</v>
      </c>
      <c r="G602" s="6">
        <v>2</v>
      </c>
      <c r="H602" s="8">
        <v>38.24</v>
      </c>
      <c r="I602" s="6" t="s">
        <v>371</v>
      </c>
      <c r="J602" s="6" t="s">
        <v>373</v>
      </c>
      <c r="K602" s="6" t="s">
        <v>271</v>
      </c>
      <c r="M602" s="6" t="s">
        <v>374</v>
      </c>
      <c r="N602" s="6" t="s">
        <v>273</v>
      </c>
      <c r="O602" s="8">
        <v>931.5</v>
      </c>
    </row>
    <row r="603" spans="1:15" x14ac:dyDescent="0.35">
      <c r="A603" s="6">
        <v>10849</v>
      </c>
      <c r="B603" s="6" t="s">
        <v>553</v>
      </c>
      <c r="C603" s="6">
        <v>9</v>
      </c>
      <c r="D603" s="7">
        <v>36579</v>
      </c>
      <c r="E603" s="7">
        <v>36607</v>
      </c>
      <c r="F603" s="7">
        <v>36586</v>
      </c>
      <c r="G603" s="6">
        <v>2</v>
      </c>
      <c r="H603" s="8">
        <v>0.56000000000000005</v>
      </c>
      <c r="I603" s="6" t="s">
        <v>554</v>
      </c>
      <c r="J603" s="6" t="s">
        <v>556</v>
      </c>
      <c r="K603" s="6" t="s">
        <v>557</v>
      </c>
      <c r="M603" s="6" t="s">
        <v>558</v>
      </c>
      <c r="N603" s="6" t="s">
        <v>203</v>
      </c>
      <c r="O603" s="8">
        <v>1052.1400000000001</v>
      </c>
    </row>
    <row r="604" spans="1:15" x14ac:dyDescent="0.35">
      <c r="A604" s="6">
        <v>10850</v>
      </c>
      <c r="B604" s="6" t="s">
        <v>899</v>
      </c>
      <c r="C604" s="6">
        <v>1</v>
      </c>
      <c r="D604" s="7">
        <v>36579</v>
      </c>
      <c r="E604" s="7">
        <v>36621</v>
      </c>
      <c r="F604" s="7">
        <v>36586</v>
      </c>
      <c r="G604" s="6">
        <v>1</v>
      </c>
      <c r="H604" s="8">
        <v>49.19</v>
      </c>
      <c r="I604" s="6" t="s">
        <v>900</v>
      </c>
      <c r="J604" s="6" t="s">
        <v>902</v>
      </c>
      <c r="K604" s="6" t="s">
        <v>903</v>
      </c>
      <c r="M604" s="6" t="s">
        <v>904</v>
      </c>
      <c r="N604" s="6" t="s">
        <v>201</v>
      </c>
      <c r="O604" s="8">
        <v>740</v>
      </c>
    </row>
    <row r="605" spans="1:15" x14ac:dyDescent="0.35">
      <c r="A605" s="6">
        <v>10851</v>
      </c>
      <c r="B605" s="6" t="s">
        <v>771</v>
      </c>
      <c r="C605" s="6">
        <v>5</v>
      </c>
      <c r="D605" s="7">
        <v>36582</v>
      </c>
      <c r="E605" s="7">
        <v>36610</v>
      </c>
      <c r="F605" s="7">
        <v>36589</v>
      </c>
      <c r="G605" s="6">
        <v>1</v>
      </c>
      <c r="H605" s="8">
        <v>160.55000000000001</v>
      </c>
      <c r="I605" s="6" t="s">
        <v>772</v>
      </c>
      <c r="J605" s="6" t="s">
        <v>774</v>
      </c>
      <c r="K605" s="6" t="s">
        <v>514</v>
      </c>
      <c r="L605" s="6" t="s">
        <v>515</v>
      </c>
      <c r="M605" s="6" t="s">
        <v>775</v>
      </c>
      <c r="N605" s="6" t="s">
        <v>368</v>
      </c>
      <c r="O605" s="8">
        <v>2740</v>
      </c>
    </row>
    <row r="606" spans="1:15" x14ac:dyDescent="0.35">
      <c r="A606" s="6">
        <v>10852</v>
      </c>
      <c r="B606" s="6" t="s">
        <v>753</v>
      </c>
      <c r="C606" s="6">
        <v>8</v>
      </c>
      <c r="D606" s="7">
        <v>36582</v>
      </c>
      <c r="E606" s="7">
        <v>36596</v>
      </c>
      <c r="F606" s="7">
        <v>36586</v>
      </c>
      <c r="G606" s="6">
        <v>1</v>
      </c>
      <c r="H606" s="8">
        <v>174.05</v>
      </c>
      <c r="I606" s="6" t="s">
        <v>754</v>
      </c>
      <c r="J606" s="6" t="s">
        <v>757</v>
      </c>
      <c r="K606" s="6" t="s">
        <v>758</v>
      </c>
      <c r="L606" s="6" t="s">
        <v>759</v>
      </c>
      <c r="M606" s="6" t="s">
        <v>760</v>
      </c>
      <c r="N606" s="6" t="s">
        <v>498</v>
      </c>
      <c r="O606" s="8">
        <v>2984</v>
      </c>
    </row>
    <row r="607" spans="1:15" x14ac:dyDescent="0.35">
      <c r="A607" s="6">
        <v>10853</v>
      </c>
      <c r="B607" s="6" t="s">
        <v>286</v>
      </c>
      <c r="C607" s="6">
        <v>9</v>
      </c>
      <c r="D607" s="7">
        <v>36583</v>
      </c>
      <c r="E607" s="7">
        <v>36611</v>
      </c>
      <c r="F607" s="7">
        <v>36590</v>
      </c>
      <c r="G607" s="6">
        <v>2</v>
      </c>
      <c r="H607" s="8">
        <v>53.83</v>
      </c>
      <c r="I607" s="6" t="s">
        <v>287</v>
      </c>
      <c r="J607" s="6" t="s">
        <v>289</v>
      </c>
      <c r="K607" s="6" t="s">
        <v>290</v>
      </c>
      <c r="M607" s="6" t="s">
        <v>291</v>
      </c>
      <c r="N607" s="6" t="s">
        <v>203</v>
      </c>
      <c r="O607" s="8">
        <v>625</v>
      </c>
    </row>
    <row r="608" spans="1:15" x14ac:dyDescent="0.35">
      <c r="A608" s="6">
        <v>10854</v>
      </c>
      <c r="B608" s="6" t="s">
        <v>400</v>
      </c>
      <c r="C608" s="6">
        <v>3</v>
      </c>
      <c r="D608" s="7">
        <v>36583</v>
      </c>
      <c r="E608" s="7">
        <v>36611</v>
      </c>
      <c r="F608" s="7">
        <v>36592</v>
      </c>
      <c r="G608" s="6">
        <v>2</v>
      </c>
      <c r="H608" s="8">
        <v>100.22</v>
      </c>
      <c r="I608" s="6" t="s">
        <v>401</v>
      </c>
      <c r="J608" s="6" t="s">
        <v>404</v>
      </c>
      <c r="K608" s="6" t="s">
        <v>405</v>
      </c>
      <c r="M608" s="6" t="s">
        <v>406</v>
      </c>
      <c r="N608" s="6" t="s">
        <v>216</v>
      </c>
      <c r="O608" s="8">
        <v>3490</v>
      </c>
    </row>
    <row r="609" spans="1:15" x14ac:dyDescent="0.35">
      <c r="A609" s="6">
        <v>10855</v>
      </c>
      <c r="B609" s="6" t="s">
        <v>681</v>
      </c>
      <c r="C609" s="6">
        <v>3</v>
      </c>
      <c r="D609" s="7">
        <v>36583</v>
      </c>
      <c r="E609" s="7">
        <v>36611</v>
      </c>
      <c r="F609" s="7">
        <v>36591</v>
      </c>
      <c r="G609" s="6">
        <v>1</v>
      </c>
      <c r="H609" s="8">
        <v>170.97</v>
      </c>
      <c r="I609" s="6" t="s">
        <v>682</v>
      </c>
      <c r="J609" s="6" t="s">
        <v>684</v>
      </c>
      <c r="K609" s="6" t="s">
        <v>685</v>
      </c>
      <c r="L609" s="6" t="s">
        <v>686</v>
      </c>
      <c r="M609" s="6" t="s">
        <v>687</v>
      </c>
      <c r="N609" s="6" t="s">
        <v>498</v>
      </c>
      <c r="O609" s="8">
        <v>2275.25</v>
      </c>
    </row>
    <row r="610" spans="1:15" x14ac:dyDescent="0.35">
      <c r="A610" s="6">
        <v>10856</v>
      </c>
      <c r="B610" s="6" t="s">
        <v>261</v>
      </c>
      <c r="C610" s="6">
        <v>3</v>
      </c>
      <c r="D610" s="7">
        <v>36584</v>
      </c>
      <c r="E610" s="7">
        <v>36612</v>
      </c>
      <c r="F610" s="7">
        <v>36597</v>
      </c>
      <c r="G610" s="6">
        <v>2</v>
      </c>
      <c r="H610" s="8">
        <v>58.43</v>
      </c>
      <c r="I610" s="6" t="s">
        <v>262</v>
      </c>
      <c r="J610" s="6" t="s">
        <v>264</v>
      </c>
      <c r="K610" s="6" t="s">
        <v>256</v>
      </c>
      <c r="M610" s="6" t="s">
        <v>265</v>
      </c>
      <c r="N610" s="6" t="s">
        <v>258</v>
      </c>
      <c r="O610" s="8">
        <v>660</v>
      </c>
    </row>
    <row r="611" spans="1:15" x14ac:dyDescent="0.35">
      <c r="A611" s="6">
        <v>10857</v>
      </c>
      <c r="B611" s="6" t="s">
        <v>276</v>
      </c>
      <c r="C611" s="6">
        <v>8</v>
      </c>
      <c r="D611" s="7">
        <v>36584</v>
      </c>
      <c r="E611" s="7">
        <v>36612</v>
      </c>
      <c r="F611" s="7">
        <v>36593</v>
      </c>
      <c r="G611" s="6">
        <v>2</v>
      </c>
      <c r="H611" s="8">
        <v>188.85</v>
      </c>
      <c r="I611" s="6" t="s">
        <v>277</v>
      </c>
      <c r="J611" s="6" t="s">
        <v>280</v>
      </c>
      <c r="K611" s="6" t="s">
        <v>281</v>
      </c>
      <c r="M611" s="6" t="s">
        <v>282</v>
      </c>
      <c r="N611" s="6" t="s">
        <v>283</v>
      </c>
      <c r="O611" s="8">
        <v>2630.95</v>
      </c>
    </row>
    <row r="612" spans="1:15" x14ac:dyDescent="0.35">
      <c r="A612" s="6">
        <v>10858</v>
      </c>
      <c r="B612" s="6" t="s">
        <v>560</v>
      </c>
      <c r="C612" s="6">
        <v>2</v>
      </c>
      <c r="D612" s="7">
        <v>36584</v>
      </c>
      <c r="E612" s="7">
        <v>36613</v>
      </c>
      <c r="F612" s="7">
        <v>36590</v>
      </c>
      <c r="G612" s="6">
        <v>1</v>
      </c>
      <c r="H612" s="8">
        <v>52.51</v>
      </c>
      <c r="I612" s="6" t="s">
        <v>561</v>
      </c>
      <c r="J612" s="6" t="s">
        <v>563</v>
      </c>
      <c r="K612" s="6" t="s">
        <v>564</v>
      </c>
      <c r="M612" s="6" t="s">
        <v>565</v>
      </c>
      <c r="N612" s="6" t="s">
        <v>201</v>
      </c>
      <c r="O612" s="8">
        <v>649</v>
      </c>
    </row>
    <row r="613" spans="1:15" x14ac:dyDescent="0.35">
      <c r="A613" s="6">
        <v>10859</v>
      </c>
      <c r="B613" s="6" t="s">
        <v>131</v>
      </c>
      <c r="C613" s="6">
        <v>1</v>
      </c>
      <c r="D613" s="7">
        <v>36584</v>
      </c>
      <c r="E613" s="7">
        <v>36613</v>
      </c>
      <c r="F613" s="7">
        <v>36589</v>
      </c>
      <c r="G613" s="6">
        <v>2</v>
      </c>
      <c r="H613" s="8">
        <v>76.099999999999994</v>
      </c>
      <c r="I613" s="6" t="s">
        <v>439</v>
      </c>
      <c r="J613" s="6" t="s">
        <v>441</v>
      </c>
      <c r="K613" s="6" t="s">
        <v>442</v>
      </c>
      <c r="M613" s="6" t="s">
        <v>443</v>
      </c>
      <c r="N613" s="6" t="s">
        <v>203</v>
      </c>
      <c r="O613" s="8">
        <v>1438.25</v>
      </c>
    </row>
    <row r="614" spans="1:15" x14ac:dyDescent="0.35">
      <c r="A614" s="6">
        <v>10860</v>
      </c>
      <c r="B614" s="6" t="s">
        <v>446</v>
      </c>
      <c r="C614" s="6">
        <v>3</v>
      </c>
      <c r="D614" s="7">
        <v>36584</v>
      </c>
      <c r="E614" s="7">
        <v>36613</v>
      </c>
      <c r="F614" s="7">
        <v>36591</v>
      </c>
      <c r="G614" s="6">
        <v>3</v>
      </c>
      <c r="H614" s="8">
        <v>19.260000000000002</v>
      </c>
      <c r="I614" s="6" t="s">
        <v>447</v>
      </c>
      <c r="J614" s="6" t="s">
        <v>449</v>
      </c>
      <c r="K614" s="6" t="s">
        <v>389</v>
      </c>
      <c r="M614" s="6" t="s">
        <v>390</v>
      </c>
      <c r="N614" s="6" t="s">
        <v>201</v>
      </c>
      <c r="O614" s="8">
        <v>519</v>
      </c>
    </row>
    <row r="615" spans="1:15" x14ac:dyDescent="0.35">
      <c r="A615" s="6">
        <v>10861</v>
      </c>
      <c r="B615" s="6" t="s">
        <v>938</v>
      </c>
      <c r="C615" s="6">
        <v>4</v>
      </c>
      <c r="D615" s="7">
        <v>36586</v>
      </c>
      <c r="E615" s="7">
        <v>36614</v>
      </c>
      <c r="F615" s="7">
        <v>36604</v>
      </c>
      <c r="G615" s="6">
        <v>2</v>
      </c>
      <c r="H615" s="8">
        <v>14.93</v>
      </c>
      <c r="I615" s="6" t="s">
        <v>939</v>
      </c>
      <c r="J615" s="6" t="s">
        <v>980</v>
      </c>
      <c r="K615" s="6" t="s">
        <v>942</v>
      </c>
      <c r="L615" s="6" t="s">
        <v>589</v>
      </c>
      <c r="M615" s="6" t="s">
        <v>981</v>
      </c>
      <c r="N615" s="6" t="s">
        <v>498</v>
      </c>
      <c r="O615" s="8">
        <v>3523.4</v>
      </c>
    </row>
    <row r="616" spans="1:15" x14ac:dyDescent="0.35">
      <c r="A616" s="6">
        <v>10862</v>
      </c>
      <c r="B616" s="6" t="s">
        <v>593</v>
      </c>
      <c r="C616" s="6">
        <v>8</v>
      </c>
      <c r="D616" s="7">
        <v>36586</v>
      </c>
      <c r="E616" s="7">
        <v>36628</v>
      </c>
      <c r="F616" s="7">
        <v>36589</v>
      </c>
      <c r="G616" s="6">
        <v>2</v>
      </c>
      <c r="H616" s="8">
        <v>53.23</v>
      </c>
      <c r="I616" s="6" t="s">
        <v>594</v>
      </c>
      <c r="J616" s="6" t="s">
        <v>596</v>
      </c>
      <c r="K616" s="6" t="s">
        <v>597</v>
      </c>
      <c r="M616" s="6" t="s">
        <v>598</v>
      </c>
      <c r="N616" s="6" t="s">
        <v>203</v>
      </c>
      <c r="O616" s="8">
        <v>581</v>
      </c>
    </row>
    <row r="617" spans="1:15" x14ac:dyDescent="0.35">
      <c r="A617" s="6">
        <v>10863</v>
      </c>
      <c r="B617" s="6" t="s">
        <v>519</v>
      </c>
      <c r="C617" s="6">
        <v>4</v>
      </c>
      <c r="D617" s="7">
        <v>36589</v>
      </c>
      <c r="E617" s="7">
        <v>36617</v>
      </c>
      <c r="F617" s="7">
        <v>36604</v>
      </c>
      <c r="G617" s="6">
        <v>2</v>
      </c>
      <c r="H617" s="8">
        <v>30.26</v>
      </c>
      <c r="I617" s="6" t="s">
        <v>520</v>
      </c>
      <c r="J617" s="6" t="s">
        <v>522</v>
      </c>
      <c r="K617" s="6" t="s">
        <v>523</v>
      </c>
      <c r="L617" s="6" t="s">
        <v>524</v>
      </c>
      <c r="M617" s="6" t="s">
        <v>525</v>
      </c>
      <c r="N617" s="6" t="s">
        <v>507</v>
      </c>
      <c r="O617" s="8">
        <v>519</v>
      </c>
    </row>
    <row r="618" spans="1:15" x14ac:dyDescent="0.35">
      <c r="A618" s="6">
        <v>10864</v>
      </c>
      <c r="B618" s="6" t="s">
        <v>267</v>
      </c>
      <c r="C618" s="6">
        <v>4</v>
      </c>
      <c r="D618" s="7">
        <v>36589</v>
      </c>
      <c r="E618" s="7">
        <v>36617</v>
      </c>
      <c r="F618" s="7">
        <v>36596</v>
      </c>
      <c r="G618" s="6">
        <v>2</v>
      </c>
      <c r="H618" s="8">
        <v>3.04</v>
      </c>
      <c r="I618" s="6" t="s">
        <v>268</v>
      </c>
      <c r="J618" s="6" t="s">
        <v>982</v>
      </c>
      <c r="K618" s="6" t="s">
        <v>983</v>
      </c>
      <c r="L618" s="6" t="s">
        <v>984</v>
      </c>
      <c r="M618" s="6" t="s">
        <v>985</v>
      </c>
      <c r="N618" s="6" t="s">
        <v>273</v>
      </c>
      <c r="O618" s="8">
        <v>282</v>
      </c>
    </row>
    <row r="619" spans="1:15" x14ac:dyDescent="0.35">
      <c r="A619" s="6">
        <v>10865</v>
      </c>
      <c r="B619" s="6" t="s">
        <v>740</v>
      </c>
      <c r="C619" s="6">
        <v>2</v>
      </c>
      <c r="D619" s="7">
        <v>36589</v>
      </c>
      <c r="E619" s="7">
        <v>36603</v>
      </c>
      <c r="F619" s="7">
        <v>36599</v>
      </c>
      <c r="G619" s="6">
        <v>1</v>
      </c>
      <c r="H619" s="8">
        <v>348.14</v>
      </c>
      <c r="I619" s="6" t="s">
        <v>741</v>
      </c>
      <c r="J619" s="6" t="s">
        <v>743</v>
      </c>
      <c r="K619" s="6" t="s">
        <v>744</v>
      </c>
      <c r="M619" s="6" t="s">
        <v>745</v>
      </c>
      <c r="N619" s="6" t="s">
        <v>203</v>
      </c>
      <c r="O619" s="8">
        <v>17250</v>
      </c>
    </row>
    <row r="620" spans="1:15" x14ac:dyDescent="0.35">
      <c r="A620" s="6">
        <v>10866</v>
      </c>
      <c r="B620" s="6" t="s">
        <v>276</v>
      </c>
      <c r="C620" s="6">
        <v>5</v>
      </c>
      <c r="D620" s="7">
        <v>36590</v>
      </c>
      <c r="E620" s="7">
        <v>36618</v>
      </c>
      <c r="F620" s="7">
        <v>36599</v>
      </c>
      <c r="G620" s="6">
        <v>1</v>
      </c>
      <c r="H620" s="8">
        <v>109.11</v>
      </c>
      <c r="I620" s="6" t="s">
        <v>277</v>
      </c>
      <c r="J620" s="6" t="s">
        <v>280</v>
      </c>
      <c r="K620" s="6" t="s">
        <v>281</v>
      </c>
      <c r="M620" s="6" t="s">
        <v>282</v>
      </c>
      <c r="N620" s="6" t="s">
        <v>283</v>
      </c>
      <c r="O620" s="8">
        <v>1461.6</v>
      </c>
    </row>
    <row r="621" spans="1:15" x14ac:dyDescent="0.35">
      <c r="A621" s="6">
        <v>10867</v>
      </c>
      <c r="B621" s="6" t="s">
        <v>627</v>
      </c>
      <c r="C621" s="6">
        <v>6</v>
      </c>
      <c r="D621" s="7">
        <v>36590</v>
      </c>
      <c r="E621" s="7">
        <v>36632</v>
      </c>
      <c r="F621" s="7">
        <v>36598</v>
      </c>
      <c r="G621" s="6">
        <v>1</v>
      </c>
      <c r="H621" s="8">
        <v>1.93</v>
      </c>
      <c r="I621" s="6" t="s">
        <v>628</v>
      </c>
      <c r="J621" s="6" t="s">
        <v>630</v>
      </c>
      <c r="K621" s="6" t="s">
        <v>631</v>
      </c>
      <c r="L621" s="6" t="s">
        <v>496</v>
      </c>
      <c r="M621" s="6" t="s">
        <v>632</v>
      </c>
      <c r="N621" s="6" t="s">
        <v>498</v>
      </c>
      <c r="O621" s="8">
        <v>98.4</v>
      </c>
    </row>
    <row r="622" spans="1:15" x14ac:dyDescent="0.35">
      <c r="A622" s="6">
        <v>10868</v>
      </c>
      <c r="B622" s="6" t="s">
        <v>734</v>
      </c>
      <c r="C622" s="6">
        <v>7</v>
      </c>
      <c r="D622" s="7">
        <v>36591</v>
      </c>
      <c r="E622" s="7">
        <v>36619</v>
      </c>
      <c r="F622" s="7">
        <v>36610</v>
      </c>
      <c r="G622" s="6">
        <v>2</v>
      </c>
      <c r="H622" s="8">
        <v>191.27</v>
      </c>
      <c r="I622" s="6" t="s">
        <v>735</v>
      </c>
      <c r="J622" s="6" t="s">
        <v>737</v>
      </c>
      <c r="K622" s="6" t="s">
        <v>365</v>
      </c>
      <c r="L622" s="6" t="s">
        <v>366</v>
      </c>
      <c r="M622" s="6" t="s">
        <v>738</v>
      </c>
      <c r="N622" s="6" t="s">
        <v>368</v>
      </c>
      <c r="O622" s="8">
        <v>2004.6</v>
      </c>
    </row>
    <row r="623" spans="1:15" x14ac:dyDescent="0.35">
      <c r="A623" s="6">
        <v>10869</v>
      </c>
      <c r="B623" s="6" t="s">
        <v>808</v>
      </c>
      <c r="C623" s="6">
        <v>5</v>
      </c>
      <c r="D623" s="7">
        <v>36591</v>
      </c>
      <c r="E623" s="7">
        <v>36619</v>
      </c>
      <c r="F623" s="7">
        <v>36596</v>
      </c>
      <c r="G623" s="6">
        <v>1</v>
      </c>
      <c r="H623" s="8">
        <v>143.28</v>
      </c>
      <c r="I623" s="6" t="s">
        <v>809</v>
      </c>
      <c r="J623" s="6" t="s">
        <v>811</v>
      </c>
      <c r="K623" s="6" t="s">
        <v>271</v>
      </c>
      <c r="M623" s="6" t="s">
        <v>812</v>
      </c>
      <c r="N623" s="6" t="s">
        <v>273</v>
      </c>
      <c r="O623" s="8">
        <v>1630</v>
      </c>
    </row>
    <row r="624" spans="1:15" x14ac:dyDescent="0.35">
      <c r="A624" s="6">
        <v>10870</v>
      </c>
      <c r="B624" s="6" t="s">
        <v>954</v>
      </c>
      <c r="C624" s="6">
        <v>5</v>
      </c>
      <c r="D624" s="7">
        <v>36591</v>
      </c>
      <c r="E624" s="7">
        <v>36619</v>
      </c>
      <c r="F624" s="7">
        <v>36600</v>
      </c>
      <c r="G624" s="6">
        <v>3</v>
      </c>
      <c r="H624" s="8">
        <v>12.04</v>
      </c>
      <c r="I624" s="6" t="s">
        <v>988</v>
      </c>
      <c r="J624" s="6" t="s">
        <v>957</v>
      </c>
      <c r="K624" s="6" t="s">
        <v>958</v>
      </c>
      <c r="M624" s="6" t="s">
        <v>959</v>
      </c>
      <c r="N624" s="6" t="s">
        <v>960</v>
      </c>
      <c r="O624" s="8">
        <v>160</v>
      </c>
    </row>
    <row r="625" spans="1:15" x14ac:dyDescent="0.35">
      <c r="A625" s="6">
        <v>10871</v>
      </c>
      <c r="B625" s="6" t="s">
        <v>311</v>
      </c>
      <c r="C625" s="6">
        <v>9</v>
      </c>
      <c r="D625" s="7">
        <v>36592</v>
      </c>
      <c r="E625" s="7">
        <v>36620</v>
      </c>
      <c r="F625" s="7">
        <v>36597</v>
      </c>
      <c r="G625" s="6">
        <v>2</v>
      </c>
      <c r="H625" s="8">
        <v>112.27</v>
      </c>
      <c r="I625" s="6" t="s">
        <v>312</v>
      </c>
      <c r="J625" s="6" t="s">
        <v>314</v>
      </c>
      <c r="K625" s="6" t="s">
        <v>315</v>
      </c>
      <c r="M625" s="6" t="s">
        <v>316</v>
      </c>
      <c r="N625" s="6" t="s">
        <v>201</v>
      </c>
      <c r="O625" s="8">
        <v>2083.4</v>
      </c>
    </row>
    <row r="626" spans="1:15" x14ac:dyDescent="0.35">
      <c r="A626" s="6">
        <v>10872</v>
      </c>
      <c r="B626" s="6" t="s">
        <v>477</v>
      </c>
      <c r="C626" s="6">
        <v>5</v>
      </c>
      <c r="D626" s="7">
        <v>36592</v>
      </c>
      <c r="E626" s="7">
        <v>36620</v>
      </c>
      <c r="F626" s="7">
        <v>36596</v>
      </c>
      <c r="G626" s="6">
        <v>2</v>
      </c>
      <c r="H626" s="8">
        <v>175.32</v>
      </c>
      <c r="I626" s="6" t="s">
        <v>478</v>
      </c>
      <c r="J626" s="6" t="s">
        <v>480</v>
      </c>
      <c r="K626" s="6" t="s">
        <v>481</v>
      </c>
      <c r="M626" s="6" t="s">
        <v>482</v>
      </c>
      <c r="N626" s="6" t="s">
        <v>215</v>
      </c>
      <c r="O626" s="8">
        <v>2166.8000000000002</v>
      </c>
    </row>
    <row r="627" spans="1:15" x14ac:dyDescent="0.35">
      <c r="A627" s="6">
        <v>10873</v>
      </c>
      <c r="B627" s="6" t="s">
        <v>946</v>
      </c>
      <c r="C627" s="6">
        <v>4</v>
      </c>
      <c r="D627" s="7">
        <v>36593</v>
      </c>
      <c r="E627" s="7">
        <v>36621</v>
      </c>
      <c r="F627" s="7">
        <v>36596</v>
      </c>
      <c r="G627" s="6">
        <v>1</v>
      </c>
      <c r="H627" s="8">
        <v>0.82</v>
      </c>
      <c r="I627" s="6" t="s">
        <v>947</v>
      </c>
      <c r="J627" s="6" t="s">
        <v>950</v>
      </c>
      <c r="K627" s="6" t="s">
        <v>951</v>
      </c>
      <c r="M627" s="6" t="s">
        <v>952</v>
      </c>
      <c r="N627" s="6" t="s">
        <v>929</v>
      </c>
      <c r="O627" s="8">
        <v>336.8</v>
      </c>
    </row>
    <row r="628" spans="1:15" x14ac:dyDescent="0.35">
      <c r="A628" s="6">
        <v>10874</v>
      </c>
      <c r="B628" s="6" t="s">
        <v>477</v>
      </c>
      <c r="C628" s="6">
        <v>5</v>
      </c>
      <c r="D628" s="7">
        <v>36593</v>
      </c>
      <c r="E628" s="7">
        <v>36621</v>
      </c>
      <c r="F628" s="7">
        <v>36598</v>
      </c>
      <c r="G628" s="6">
        <v>2</v>
      </c>
      <c r="H628" s="8">
        <v>19.579999999999998</v>
      </c>
      <c r="I628" s="6" t="s">
        <v>478</v>
      </c>
      <c r="J628" s="6" t="s">
        <v>480</v>
      </c>
      <c r="K628" s="6" t="s">
        <v>481</v>
      </c>
      <c r="M628" s="6" t="s">
        <v>482</v>
      </c>
      <c r="N628" s="6" t="s">
        <v>215</v>
      </c>
      <c r="O628" s="8">
        <v>310</v>
      </c>
    </row>
    <row r="629" spans="1:15" x14ac:dyDescent="0.35">
      <c r="A629" s="6">
        <v>10875</v>
      </c>
      <c r="B629" s="6" t="s">
        <v>276</v>
      </c>
      <c r="C629" s="6">
        <v>4</v>
      </c>
      <c r="D629" s="7">
        <v>36593</v>
      </c>
      <c r="E629" s="7">
        <v>36621</v>
      </c>
      <c r="F629" s="7">
        <v>36618</v>
      </c>
      <c r="G629" s="6">
        <v>2</v>
      </c>
      <c r="H629" s="8">
        <v>32.369999999999997</v>
      </c>
      <c r="I629" s="6" t="s">
        <v>277</v>
      </c>
      <c r="J629" s="6" t="s">
        <v>280</v>
      </c>
      <c r="K629" s="6" t="s">
        <v>281</v>
      </c>
      <c r="M629" s="6" t="s">
        <v>282</v>
      </c>
      <c r="N629" s="6" t="s">
        <v>283</v>
      </c>
      <c r="O629" s="8">
        <v>729.5</v>
      </c>
    </row>
    <row r="630" spans="1:15" x14ac:dyDescent="0.35">
      <c r="A630" s="6">
        <v>10876</v>
      </c>
      <c r="B630" s="6" t="s">
        <v>311</v>
      </c>
      <c r="C630" s="6">
        <v>7</v>
      </c>
      <c r="D630" s="7">
        <v>36596</v>
      </c>
      <c r="E630" s="7">
        <v>36624</v>
      </c>
      <c r="F630" s="7">
        <v>36599</v>
      </c>
      <c r="G630" s="6">
        <v>3</v>
      </c>
      <c r="H630" s="8">
        <v>60.42</v>
      </c>
      <c r="I630" s="6" t="s">
        <v>312</v>
      </c>
      <c r="J630" s="6" t="s">
        <v>314</v>
      </c>
      <c r="K630" s="6" t="s">
        <v>315</v>
      </c>
      <c r="M630" s="6" t="s">
        <v>316</v>
      </c>
      <c r="N630" s="6" t="s">
        <v>201</v>
      </c>
      <c r="O630" s="8">
        <v>917</v>
      </c>
    </row>
    <row r="631" spans="1:15" x14ac:dyDescent="0.35">
      <c r="A631" s="6">
        <v>10877</v>
      </c>
      <c r="B631" s="6" t="s">
        <v>771</v>
      </c>
      <c r="C631" s="6">
        <v>1</v>
      </c>
      <c r="D631" s="7">
        <v>36596</v>
      </c>
      <c r="E631" s="7">
        <v>36624</v>
      </c>
      <c r="F631" s="7">
        <v>36606</v>
      </c>
      <c r="G631" s="6">
        <v>1</v>
      </c>
      <c r="H631" s="8">
        <v>38.06</v>
      </c>
      <c r="I631" s="6" t="s">
        <v>772</v>
      </c>
      <c r="J631" s="6" t="s">
        <v>774</v>
      </c>
      <c r="K631" s="6" t="s">
        <v>514</v>
      </c>
      <c r="L631" s="6" t="s">
        <v>515</v>
      </c>
      <c r="M631" s="6" t="s">
        <v>775</v>
      </c>
      <c r="N631" s="6" t="s">
        <v>368</v>
      </c>
      <c r="O631" s="8">
        <v>2086</v>
      </c>
    </row>
    <row r="632" spans="1:15" x14ac:dyDescent="0.35">
      <c r="A632" s="6">
        <v>10878</v>
      </c>
      <c r="B632" s="6" t="s">
        <v>740</v>
      </c>
      <c r="C632" s="6">
        <v>4</v>
      </c>
      <c r="D632" s="7">
        <v>36597</v>
      </c>
      <c r="E632" s="7">
        <v>36625</v>
      </c>
      <c r="F632" s="7">
        <v>36599</v>
      </c>
      <c r="G632" s="6">
        <v>1</v>
      </c>
      <c r="H632" s="8">
        <v>46.69</v>
      </c>
      <c r="I632" s="6" t="s">
        <v>741</v>
      </c>
      <c r="J632" s="6" t="s">
        <v>743</v>
      </c>
      <c r="K632" s="6" t="s">
        <v>744</v>
      </c>
      <c r="M632" s="6" t="s">
        <v>745</v>
      </c>
      <c r="N632" s="6" t="s">
        <v>203</v>
      </c>
      <c r="O632" s="8">
        <v>1620</v>
      </c>
    </row>
    <row r="633" spans="1:15" x14ac:dyDescent="0.35">
      <c r="A633" s="6">
        <v>10879</v>
      </c>
      <c r="B633" s="6" t="s">
        <v>946</v>
      </c>
      <c r="C633" s="6">
        <v>3</v>
      </c>
      <c r="D633" s="7">
        <v>36597</v>
      </c>
      <c r="E633" s="7">
        <v>36625</v>
      </c>
      <c r="F633" s="7">
        <v>36599</v>
      </c>
      <c r="G633" s="6">
        <v>3</v>
      </c>
      <c r="H633" s="8">
        <v>8.5</v>
      </c>
      <c r="I633" s="6" t="s">
        <v>947</v>
      </c>
      <c r="J633" s="6" t="s">
        <v>950</v>
      </c>
      <c r="K633" s="6" t="s">
        <v>951</v>
      </c>
      <c r="M633" s="6" t="s">
        <v>952</v>
      </c>
      <c r="N633" s="6" t="s">
        <v>929</v>
      </c>
      <c r="O633" s="8">
        <v>611.29999999999995</v>
      </c>
    </row>
    <row r="634" spans="1:15" x14ac:dyDescent="0.35">
      <c r="A634" s="6">
        <v>10880</v>
      </c>
      <c r="B634" s="6" t="s">
        <v>432</v>
      </c>
      <c r="C634" s="6">
        <v>7</v>
      </c>
      <c r="D634" s="7">
        <v>36597</v>
      </c>
      <c r="E634" s="7">
        <v>36639</v>
      </c>
      <c r="F634" s="7">
        <v>36605</v>
      </c>
      <c r="G634" s="6">
        <v>1</v>
      </c>
      <c r="H634" s="8">
        <v>88.01</v>
      </c>
      <c r="I634" s="6" t="s">
        <v>433</v>
      </c>
      <c r="J634" s="6" t="s">
        <v>435</v>
      </c>
      <c r="K634" s="6" t="s">
        <v>436</v>
      </c>
      <c r="M634" s="6" t="s">
        <v>437</v>
      </c>
      <c r="N634" s="6" t="s">
        <v>283</v>
      </c>
      <c r="O634" s="8">
        <v>1875</v>
      </c>
    </row>
    <row r="635" spans="1:15" x14ac:dyDescent="0.35">
      <c r="A635" s="6">
        <v>10881</v>
      </c>
      <c r="B635" s="6" t="s">
        <v>336</v>
      </c>
      <c r="C635" s="6">
        <v>4</v>
      </c>
      <c r="D635" s="7">
        <v>36598</v>
      </c>
      <c r="E635" s="7">
        <v>36626</v>
      </c>
      <c r="F635" s="7">
        <v>36605</v>
      </c>
      <c r="G635" s="6">
        <v>1</v>
      </c>
      <c r="H635" s="8">
        <v>2.84</v>
      </c>
      <c r="I635" s="6" t="s">
        <v>337</v>
      </c>
      <c r="J635" s="6" t="s">
        <v>340</v>
      </c>
      <c r="K635" s="6" t="s">
        <v>341</v>
      </c>
      <c r="M635" s="6" t="s">
        <v>342</v>
      </c>
      <c r="N635" s="6" t="s">
        <v>343</v>
      </c>
      <c r="O635" s="8">
        <v>150</v>
      </c>
    </row>
    <row r="636" spans="1:15" x14ac:dyDescent="0.35">
      <c r="A636" s="6">
        <v>10882</v>
      </c>
      <c r="B636" s="6" t="s">
        <v>800</v>
      </c>
      <c r="C636" s="6">
        <v>4</v>
      </c>
      <c r="D636" s="7">
        <v>36598</v>
      </c>
      <c r="E636" s="7">
        <v>36626</v>
      </c>
      <c r="F636" s="7">
        <v>36607</v>
      </c>
      <c r="G636" s="6">
        <v>3</v>
      </c>
      <c r="H636" s="8">
        <v>23.1</v>
      </c>
      <c r="I636" s="6" t="s">
        <v>801</v>
      </c>
      <c r="J636" s="6" t="s">
        <v>803</v>
      </c>
      <c r="K636" s="6" t="s">
        <v>804</v>
      </c>
      <c r="L636" s="6" t="s">
        <v>805</v>
      </c>
      <c r="M636" s="6" t="s">
        <v>806</v>
      </c>
      <c r="N636" s="6" t="s">
        <v>498</v>
      </c>
      <c r="O636" s="8">
        <v>988.4</v>
      </c>
    </row>
    <row r="637" spans="1:15" x14ac:dyDescent="0.35">
      <c r="A637" s="6">
        <v>10883</v>
      </c>
      <c r="B637" s="6" t="s">
        <v>627</v>
      </c>
      <c r="C637" s="6">
        <v>8</v>
      </c>
      <c r="D637" s="7">
        <v>36599</v>
      </c>
      <c r="E637" s="7">
        <v>36627</v>
      </c>
      <c r="F637" s="7">
        <v>36607</v>
      </c>
      <c r="G637" s="6">
        <v>3</v>
      </c>
      <c r="H637" s="8">
        <v>0.53</v>
      </c>
      <c r="I637" s="6" t="s">
        <v>628</v>
      </c>
      <c r="J637" s="6" t="s">
        <v>630</v>
      </c>
      <c r="K637" s="6" t="s">
        <v>631</v>
      </c>
      <c r="L637" s="6" t="s">
        <v>496</v>
      </c>
      <c r="M637" s="6" t="s">
        <v>632</v>
      </c>
      <c r="N637" s="6" t="s">
        <v>498</v>
      </c>
      <c r="O637" s="8">
        <v>36</v>
      </c>
    </row>
    <row r="638" spans="1:15" x14ac:dyDescent="0.35">
      <c r="A638" s="6">
        <v>10884</v>
      </c>
      <c r="B638" s="6" t="s">
        <v>601</v>
      </c>
      <c r="C638" s="6">
        <v>4</v>
      </c>
      <c r="D638" s="7">
        <v>36599</v>
      </c>
      <c r="E638" s="7">
        <v>36627</v>
      </c>
      <c r="F638" s="7">
        <v>36600</v>
      </c>
      <c r="G638" s="6">
        <v>2</v>
      </c>
      <c r="H638" s="8">
        <v>90.97</v>
      </c>
      <c r="I638" s="6" t="s">
        <v>602</v>
      </c>
      <c r="J638" s="6" t="s">
        <v>604</v>
      </c>
      <c r="K638" s="6" t="s">
        <v>605</v>
      </c>
      <c r="L638" s="6" t="s">
        <v>606</v>
      </c>
      <c r="M638" s="6" t="s">
        <v>607</v>
      </c>
      <c r="N638" s="6" t="s">
        <v>498</v>
      </c>
      <c r="O638" s="8">
        <v>1450.6</v>
      </c>
    </row>
    <row r="639" spans="1:15" x14ac:dyDescent="0.35">
      <c r="A639" s="6">
        <v>10885</v>
      </c>
      <c r="B639" s="6" t="s">
        <v>840</v>
      </c>
      <c r="C639" s="6">
        <v>6</v>
      </c>
      <c r="D639" s="7">
        <v>36599</v>
      </c>
      <c r="E639" s="7">
        <v>36627</v>
      </c>
      <c r="F639" s="7">
        <v>36605</v>
      </c>
      <c r="G639" s="6">
        <v>3</v>
      </c>
      <c r="H639" s="8">
        <v>5.64</v>
      </c>
      <c r="I639" s="6" t="s">
        <v>841</v>
      </c>
      <c r="J639" s="6" t="s">
        <v>843</v>
      </c>
      <c r="K639" s="6" t="s">
        <v>844</v>
      </c>
      <c r="M639" s="6" t="s">
        <v>845</v>
      </c>
      <c r="N639" s="6" t="s">
        <v>649</v>
      </c>
      <c r="O639" s="8">
        <v>1209</v>
      </c>
    </row>
    <row r="640" spans="1:15" x14ac:dyDescent="0.35">
      <c r="A640" s="6">
        <v>10886</v>
      </c>
      <c r="B640" s="6" t="s">
        <v>510</v>
      </c>
      <c r="C640" s="6">
        <v>1</v>
      </c>
      <c r="D640" s="7">
        <v>36600</v>
      </c>
      <c r="E640" s="7">
        <v>36628</v>
      </c>
      <c r="F640" s="7">
        <v>36617</v>
      </c>
      <c r="G640" s="6">
        <v>1</v>
      </c>
      <c r="H640" s="8">
        <v>4.99</v>
      </c>
      <c r="I640" s="6" t="s">
        <v>511</v>
      </c>
      <c r="J640" s="6" t="s">
        <v>513</v>
      </c>
      <c r="K640" s="6" t="s">
        <v>514</v>
      </c>
      <c r="L640" s="6" t="s">
        <v>515</v>
      </c>
      <c r="M640" s="6" t="s">
        <v>516</v>
      </c>
      <c r="N640" s="6" t="s">
        <v>368</v>
      </c>
      <c r="O640" s="8">
        <v>3127.5</v>
      </c>
    </row>
    <row r="641" spans="1:15" x14ac:dyDescent="0.35">
      <c r="A641" s="6">
        <v>10887</v>
      </c>
      <c r="B641" s="6" t="s">
        <v>469</v>
      </c>
      <c r="C641" s="6">
        <v>8</v>
      </c>
      <c r="D641" s="7">
        <v>36600</v>
      </c>
      <c r="E641" s="7">
        <v>36628</v>
      </c>
      <c r="F641" s="7">
        <v>36603</v>
      </c>
      <c r="G641" s="6">
        <v>3</v>
      </c>
      <c r="H641" s="8">
        <v>1.25</v>
      </c>
      <c r="I641" s="6" t="s">
        <v>986</v>
      </c>
      <c r="J641" s="6" t="s">
        <v>472</v>
      </c>
      <c r="K641" s="6" t="s">
        <v>473</v>
      </c>
      <c r="M641" s="6" t="s">
        <v>987</v>
      </c>
      <c r="N641" s="6" t="s">
        <v>215</v>
      </c>
      <c r="O641" s="8">
        <v>70</v>
      </c>
    </row>
    <row r="642" spans="1:15" x14ac:dyDescent="0.35">
      <c r="A642" s="6">
        <v>10888</v>
      </c>
      <c r="B642" s="6" t="s">
        <v>477</v>
      </c>
      <c r="C642" s="6">
        <v>1</v>
      </c>
      <c r="D642" s="7">
        <v>36603</v>
      </c>
      <c r="E642" s="7">
        <v>36631</v>
      </c>
      <c r="F642" s="7">
        <v>36610</v>
      </c>
      <c r="G642" s="6">
        <v>2</v>
      </c>
      <c r="H642" s="8">
        <v>51.87</v>
      </c>
      <c r="I642" s="6" t="s">
        <v>478</v>
      </c>
      <c r="J642" s="6" t="s">
        <v>480</v>
      </c>
      <c r="K642" s="6" t="s">
        <v>481</v>
      </c>
      <c r="M642" s="6" t="s">
        <v>482</v>
      </c>
      <c r="N642" s="6" t="s">
        <v>215</v>
      </c>
      <c r="O642" s="8">
        <v>605</v>
      </c>
    </row>
    <row r="643" spans="1:15" x14ac:dyDescent="0.35">
      <c r="A643" s="6">
        <v>10889</v>
      </c>
      <c r="B643" s="6" t="s">
        <v>753</v>
      </c>
      <c r="C643" s="6">
        <v>9</v>
      </c>
      <c r="D643" s="7">
        <v>36603</v>
      </c>
      <c r="E643" s="7">
        <v>36631</v>
      </c>
      <c r="F643" s="7">
        <v>36610</v>
      </c>
      <c r="G643" s="6">
        <v>3</v>
      </c>
      <c r="H643" s="8">
        <v>280.61</v>
      </c>
      <c r="I643" s="6" t="s">
        <v>754</v>
      </c>
      <c r="J643" s="6" t="s">
        <v>757</v>
      </c>
      <c r="K643" s="6" t="s">
        <v>758</v>
      </c>
      <c r="L643" s="6" t="s">
        <v>759</v>
      </c>
      <c r="M643" s="6" t="s">
        <v>760</v>
      </c>
      <c r="N643" s="6" t="s">
        <v>498</v>
      </c>
      <c r="O643" s="8">
        <v>11380</v>
      </c>
    </row>
    <row r="644" spans="1:15" x14ac:dyDescent="0.35">
      <c r="A644" s="6">
        <v>10890</v>
      </c>
      <c r="B644" s="6" t="s">
        <v>385</v>
      </c>
      <c r="C644" s="6">
        <v>7</v>
      </c>
      <c r="D644" s="7">
        <v>36603</v>
      </c>
      <c r="E644" s="7">
        <v>36631</v>
      </c>
      <c r="F644" s="7">
        <v>36605</v>
      </c>
      <c r="G644" s="6">
        <v>1</v>
      </c>
      <c r="H644" s="8">
        <v>32.76</v>
      </c>
      <c r="I644" s="6" t="s">
        <v>386</v>
      </c>
      <c r="J644" s="6" t="s">
        <v>388</v>
      </c>
      <c r="K644" s="6" t="s">
        <v>389</v>
      </c>
      <c r="M644" s="6" t="s">
        <v>390</v>
      </c>
      <c r="N644" s="6" t="s">
        <v>201</v>
      </c>
      <c r="O644" s="8">
        <v>860.1</v>
      </c>
    </row>
    <row r="645" spans="1:15" x14ac:dyDescent="0.35">
      <c r="A645" s="6">
        <v>10891</v>
      </c>
      <c r="B645" s="6" t="s">
        <v>593</v>
      </c>
      <c r="C645" s="6">
        <v>7</v>
      </c>
      <c r="D645" s="7">
        <v>36604</v>
      </c>
      <c r="E645" s="7">
        <v>36632</v>
      </c>
      <c r="F645" s="7">
        <v>36606</v>
      </c>
      <c r="G645" s="6">
        <v>2</v>
      </c>
      <c r="H645" s="8">
        <v>20.37</v>
      </c>
      <c r="I645" s="6" t="s">
        <v>594</v>
      </c>
      <c r="J645" s="6" t="s">
        <v>596</v>
      </c>
      <c r="K645" s="6" t="s">
        <v>597</v>
      </c>
      <c r="M645" s="6" t="s">
        <v>598</v>
      </c>
      <c r="N645" s="6" t="s">
        <v>203</v>
      </c>
      <c r="O645" s="8">
        <v>388.35</v>
      </c>
    </row>
    <row r="646" spans="1:15" x14ac:dyDescent="0.35">
      <c r="A646" s="6">
        <v>10892</v>
      </c>
      <c r="B646" s="6" t="s">
        <v>643</v>
      </c>
      <c r="C646" s="6">
        <v>4</v>
      </c>
      <c r="D646" s="7">
        <v>36604</v>
      </c>
      <c r="E646" s="7">
        <v>36632</v>
      </c>
      <c r="F646" s="7">
        <v>36606</v>
      </c>
      <c r="G646" s="6">
        <v>2</v>
      </c>
      <c r="H646" s="8">
        <v>120.27</v>
      </c>
      <c r="I646" s="6" t="s">
        <v>644</v>
      </c>
      <c r="J646" s="6" t="s">
        <v>646</v>
      </c>
      <c r="K646" s="6" t="s">
        <v>647</v>
      </c>
      <c r="M646" s="6" t="s">
        <v>648</v>
      </c>
      <c r="N646" s="6" t="s">
        <v>649</v>
      </c>
      <c r="O646" s="8">
        <v>2200</v>
      </c>
    </row>
    <row r="647" spans="1:15" x14ac:dyDescent="0.35">
      <c r="A647" s="6">
        <v>10893</v>
      </c>
      <c r="B647" s="6" t="s">
        <v>553</v>
      </c>
      <c r="C647" s="6">
        <v>9</v>
      </c>
      <c r="D647" s="7">
        <v>36605</v>
      </c>
      <c r="E647" s="7">
        <v>36633</v>
      </c>
      <c r="F647" s="7">
        <v>36607</v>
      </c>
      <c r="G647" s="6">
        <v>2</v>
      </c>
      <c r="H647" s="8">
        <v>77.78</v>
      </c>
      <c r="I647" s="6" t="s">
        <v>554</v>
      </c>
      <c r="J647" s="6" t="s">
        <v>556</v>
      </c>
      <c r="K647" s="6" t="s">
        <v>557</v>
      </c>
      <c r="M647" s="6" t="s">
        <v>558</v>
      </c>
      <c r="N647" s="6" t="s">
        <v>203</v>
      </c>
      <c r="O647" s="8">
        <v>5502.11</v>
      </c>
    </row>
    <row r="648" spans="1:15" x14ac:dyDescent="0.35">
      <c r="A648" s="6">
        <v>10894</v>
      </c>
      <c r="B648" s="6" t="s">
        <v>800</v>
      </c>
      <c r="C648" s="6">
        <v>1</v>
      </c>
      <c r="D648" s="7">
        <v>36605</v>
      </c>
      <c r="E648" s="7">
        <v>36633</v>
      </c>
      <c r="F648" s="7">
        <v>36607</v>
      </c>
      <c r="G648" s="6">
        <v>1</v>
      </c>
      <c r="H648" s="8">
        <v>116.13</v>
      </c>
      <c r="I648" s="6" t="s">
        <v>801</v>
      </c>
      <c r="J648" s="6" t="s">
        <v>803</v>
      </c>
      <c r="K648" s="6" t="s">
        <v>804</v>
      </c>
      <c r="L648" s="6" t="s">
        <v>805</v>
      </c>
      <c r="M648" s="6" t="s">
        <v>806</v>
      </c>
      <c r="N648" s="6" t="s">
        <v>498</v>
      </c>
      <c r="O648" s="8">
        <v>2898</v>
      </c>
    </row>
    <row r="649" spans="1:15" x14ac:dyDescent="0.35">
      <c r="A649" s="6">
        <v>10895</v>
      </c>
      <c r="B649" s="6" t="s">
        <v>400</v>
      </c>
      <c r="C649" s="6">
        <v>3</v>
      </c>
      <c r="D649" s="7">
        <v>36605</v>
      </c>
      <c r="E649" s="7">
        <v>36633</v>
      </c>
      <c r="F649" s="7">
        <v>36610</v>
      </c>
      <c r="G649" s="6">
        <v>1</v>
      </c>
      <c r="H649" s="8">
        <v>162.75</v>
      </c>
      <c r="I649" s="6" t="s">
        <v>401</v>
      </c>
      <c r="J649" s="6" t="s">
        <v>404</v>
      </c>
      <c r="K649" s="6" t="s">
        <v>405</v>
      </c>
      <c r="M649" s="6" t="s">
        <v>406</v>
      </c>
      <c r="N649" s="6" t="s">
        <v>216</v>
      </c>
      <c r="O649" s="8">
        <v>6379.4</v>
      </c>
    </row>
    <row r="650" spans="1:15" x14ac:dyDescent="0.35">
      <c r="A650" s="6">
        <v>10896</v>
      </c>
      <c r="B650" s="6" t="s">
        <v>643</v>
      </c>
      <c r="C650" s="6">
        <v>7</v>
      </c>
      <c r="D650" s="7">
        <v>36606</v>
      </c>
      <c r="E650" s="7">
        <v>36634</v>
      </c>
      <c r="F650" s="7">
        <v>36614</v>
      </c>
      <c r="G650" s="6">
        <v>3</v>
      </c>
      <c r="H650" s="8">
        <v>32.450000000000003</v>
      </c>
      <c r="I650" s="6" t="s">
        <v>644</v>
      </c>
      <c r="J650" s="6" t="s">
        <v>646</v>
      </c>
      <c r="K650" s="6" t="s">
        <v>647</v>
      </c>
      <c r="M650" s="6" t="s">
        <v>648</v>
      </c>
      <c r="N650" s="6" t="s">
        <v>649</v>
      </c>
      <c r="O650" s="8">
        <v>750.5</v>
      </c>
    </row>
    <row r="651" spans="1:15" x14ac:dyDescent="0.35">
      <c r="A651" s="6">
        <v>10897</v>
      </c>
      <c r="B651" s="6" t="s">
        <v>536</v>
      </c>
      <c r="C651" s="6">
        <v>3</v>
      </c>
      <c r="D651" s="7">
        <v>36606</v>
      </c>
      <c r="E651" s="7">
        <v>36634</v>
      </c>
      <c r="F651" s="7">
        <v>36612</v>
      </c>
      <c r="G651" s="6">
        <v>2</v>
      </c>
      <c r="H651" s="8">
        <v>603.54</v>
      </c>
      <c r="I651" s="6" t="s">
        <v>537</v>
      </c>
      <c r="J651" s="6" t="s">
        <v>539</v>
      </c>
      <c r="K651" s="6" t="s">
        <v>540</v>
      </c>
      <c r="L651" s="6" t="s">
        <v>541</v>
      </c>
      <c r="N651" s="6" t="s">
        <v>542</v>
      </c>
      <c r="O651" s="8">
        <v>10835.24</v>
      </c>
    </row>
    <row r="652" spans="1:15" x14ac:dyDescent="0.35">
      <c r="A652" s="6">
        <v>10898</v>
      </c>
      <c r="B652" s="6" t="s">
        <v>675</v>
      </c>
      <c r="C652" s="6">
        <v>4</v>
      </c>
      <c r="D652" s="7">
        <v>36607</v>
      </c>
      <c r="E652" s="7">
        <v>36635</v>
      </c>
      <c r="F652" s="7">
        <v>36621</v>
      </c>
      <c r="G652" s="6">
        <v>2</v>
      </c>
      <c r="H652" s="8">
        <v>1.27</v>
      </c>
      <c r="I652" s="6" t="s">
        <v>676</v>
      </c>
      <c r="J652" s="6" t="s">
        <v>678</v>
      </c>
      <c r="K652" s="6" t="s">
        <v>341</v>
      </c>
      <c r="M652" s="6" t="s">
        <v>342</v>
      </c>
      <c r="N652" s="6" t="s">
        <v>343</v>
      </c>
      <c r="O652" s="8">
        <v>30</v>
      </c>
    </row>
    <row r="653" spans="1:15" x14ac:dyDescent="0.35">
      <c r="A653" s="6">
        <v>10899</v>
      </c>
      <c r="B653" s="6" t="s">
        <v>609</v>
      </c>
      <c r="C653" s="6">
        <v>5</v>
      </c>
      <c r="D653" s="7">
        <v>36607</v>
      </c>
      <c r="E653" s="7">
        <v>36635</v>
      </c>
      <c r="F653" s="7">
        <v>36613</v>
      </c>
      <c r="G653" s="6">
        <v>3</v>
      </c>
      <c r="H653" s="8">
        <v>1.21</v>
      </c>
      <c r="I653" s="6" t="s">
        <v>610</v>
      </c>
      <c r="J653" s="6" t="s">
        <v>612</v>
      </c>
      <c r="K653" s="6" t="s">
        <v>613</v>
      </c>
      <c r="L653" s="6" t="s">
        <v>614</v>
      </c>
      <c r="M653" s="6" t="s">
        <v>615</v>
      </c>
      <c r="N653" s="6" t="s">
        <v>507</v>
      </c>
      <c r="O653" s="8">
        <v>144</v>
      </c>
    </row>
    <row r="654" spans="1:15" x14ac:dyDescent="0.35">
      <c r="A654" s="6">
        <v>10900</v>
      </c>
      <c r="B654" s="6" t="s">
        <v>931</v>
      </c>
      <c r="C654" s="6">
        <v>1</v>
      </c>
      <c r="D654" s="7">
        <v>36607</v>
      </c>
      <c r="E654" s="7">
        <v>36635</v>
      </c>
      <c r="F654" s="7">
        <v>36619</v>
      </c>
      <c r="G654" s="6">
        <v>2</v>
      </c>
      <c r="H654" s="8">
        <v>1.66</v>
      </c>
      <c r="I654" s="6" t="s">
        <v>932</v>
      </c>
      <c r="J654" s="6" t="s">
        <v>934</v>
      </c>
      <c r="K654" s="6" t="s">
        <v>935</v>
      </c>
      <c r="L654" s="6" t="s">
        <v>366</v>
      </c>
      <c r="M654" s="6" t="s">
        <v>936</v>
      </c>
      <c r="N654" s="6" t="s">
        <v>368</v>
      </c>
      <c r="O654" s="8">
        <v>45</v>
      </c>
    </row>
    <row r="655" spans="1:15" x14ac:dyDescent="0.35">
      <c r="A655" s="6">
        <v>10901</v>
      </c>
      <c r="B655" s="6" t="s">
        <v>519</v>
      </c>
      <c r="C655" s="6">
        <v>4</v>
      </c>
      <c r="D655" s="7">
        <v>36610</v>
      </c>
      <c r="E655" s="7">
        <v>36638</v>
      </c>
      <c r="F655" s="7">
        <v>36613</v>
      </c>
      <c r="G655" s="6">
        <v>1</v>
      </c>
      <c r="H655" s="8">
        <v>62.09</v>
      </c>
      <c r="I655" s="6" t="s">
        <v>520</v>
      </c>
      <c r="J655" s="6" t="s">
        <v>522</v>
      </c>
      <c r="K655" s="6" t="s">
        <v>523</v>
      </c>
      <c r="L655" s="6" t="s">
        <v>524</v>
      </c>
      <c r="M655" s="6" t="s">
        <v>525</v>
      </c>
      <c r="N655" s="6" t="s">
        <v>507</v>
      </c>
      <c r="O655" s="8">
        <v>934.5</v>
      </c>
    </row>
    <row r="656" spans="1:15" x14ac:dyDescent="0.35">
      <c r="A656" s="6">
        <v>10902</v>
      </c>
      <c r="B656" s="6" t="s">
        <v>432</v>
      </c>
      <c r="C656" s="6">
        <v>1</v>
      </c>
      <c r="D656" s="7">
        <v>36610</v>
      </c>
      <c r="E656" s="7">
        <v>36638</v>
      </c>
      <c r="F656" s="7">
        <v>36618</v>
      </c>
      <c r="G656" s="6">
        <v>1</v>
      </c>
      <c r="H656" s="8">
        <v>44.15</v>
      </c>
      <c r="I656" s="6" t="s">
        <v>433</v>
      </c>
      <c r="J656" s="6" t="s">
        <v>435</v>
      </c>
      <c r="K656" s="6" t="s">
        <v>436</v>
      </c>
      <c r="M656" s="6" t="s">
        <v>437</v>
      </c>
      <c r="N656" s="6" t="s">
        <v>283</v>
      </c>
      <c r="O656" s="8">
        <v>1015.8</v>
      </c>
    </row>
    <row r="657" spans="1:15" x14ac:dyDescent="0.35">
      <c r="A657" s="6">
        <v>10903</v>
      </c>
      <c r="B657" s="6" t="s">
        <v>510</v>
      </c>
      <c r="C657" s="6">
        <v>3</v>
      </c>
      <c r="D657" s="7">
        <v>36611</v>
      </c>
      <c r="E657" s="7">
        <v>36639</v>
      </c>
      <c r="F657" s="7">
        <v>36619</v>
      </c>
      <c r="G657" s="6">
        <v>3</v>
      </c>
      <c r="H657" s="8">
        <v>36.71</v>
      </c>
      <c r="I657" s="6" t="s">
        <v>511</v>
      </c>
      <c r="J657" s="6" t="s">
        <v>513</v>
      </c>
      <c r="K657" s="6" t="s">
        <v>514</v>
      </c>
      <c r="L657" s="6" t="s">
        <v>515</v>
      </c>
      <c r="M657" s="6" t="s">
        <v>516</v>
      </c>
      <c r="N657" s="6" t="s">
        <v>368</v>
      </c>
      <c r="O657" s="8">
        <v>932.05</v>
      </c>
    </row>
    <row r="658" spans="1:15" x14ac:dyDescent="0.35">
      <c r="A658" s="6">
        <v>10904</v>
      </c>
      <c r="B658" s="6" t="s">
        <v>938</v>
      </c>
      <c r="C658" s="6">
        <v>3</v>
      </c>
      <c r="D658" s="7">
        <v>36611</v>
      </c>
      <c r="E658" s="7">
        <v>36639</v>
      </c>
      <c r="F658" s="7">
        <v>36614</v>
      </c>
      <c r="G658" s="6">
        <v>3</v>
      </c>
      <c r="H658" s="8">
        <v>162.94999999999999</v>
      </c>
      <c r="I658" s="6" t="s">
        <v>939</v>
      </c>
      <c r="J658" s="6" t="s">
        <v>980</v>
      </c>
      <c r="K658" s="6" t="s">
        <v>942</v>
      </c>
      <c r="L658" s="6" t="s">
        <v>589</v>
      </c>
      <c r="M658" s="6" t="s">
        <v>981</v>
      </c>
      <c r="N658" s="6" t="s">
        <v>498</v>
      </c>
      <c r="O658" s="8">
        <v>1924.25</v>
      </c>
    </row>
    <row r="659" spans="1:15" x14ac:dyDescent="0.35">
      <c r="A659" s="6">
        <v>10905</v>
      </c>
      <c r="B659" s="6" t="s">
        <v>931</v>
      </c>
      <c r="C659" s="6">
        <v>9</v>
      </c>
      <c r="D659" s="7">
        <v>36611</v>
      </c>
      <c r="E659" s="7">
        <v>36639</v>
      </c>
      <c r="F659" s="7">
        <v>36621</v>
      </c>
      <c r="G659" s="6">
        <v>2</v>
      </c>
      <c r="H659" s="8">
        <v>13.72</v>
      </c>
      <c r="I659" s="6" t="s">
        <v>932</v>
      </c>
      <c r="J659" s="6" t="s">
        <v>934</v>
      </c>
      <c r="K659" s="6" t="s">
        <v>935</v>
      </c>
      <c r="L659" s="6" t="s">
        <v>366</v>
      </c>
      <c r="M659" s="6" t="s">
        <v>936</v>
      </c>
      <c r="N659" s="6" t="s">
        <v>368</v>
      </c>
      <c r="O659" s="8">
        <v>360</v>
      </c>
    </row>
    <row r="660" spans="1:15" x14ac:dyDescent="0.35">
      <c r="A660" s="6">
        <v>10906</v>
      </c>
      <c r="B660" s="6" t="s">
        <v>954</v>
      </c>
      <c r="C660" s="6">
        <v>4</v>
      </c>
      <c r="D660" s="7">
        <v>36612</v>
      </c>
      <c r="E660" s="7">
        <v>36626</v>
      </c>
      <c r="F660" s="7">
        <v>36618</v>
      </c>
      <c r="G660" s="6">
        <v>3</v>
      </c>
      <c r="H660" s="8">
        <v>26.29</v>
      </c>
      <c r="I660" s="6" t="s">
        <v>988</v>
      </c>
      <c r="J660" s="6" t="s">
        <v>957</v>
      </c>
      <c r="K660" s="6" t="s">
        <v>958</v>
      </c>
      <c r="M660" s="6" t="s">
        <v>959</v>
      </c>
      <c r="N660" s="6" t="s">
        <v>960</v>
      </c>
      <c r="O660" s="8">
        <v>427.5</v>
      </c>
    </row>
    <row r="661" spans="1:15" x14ac:dyDescent="0.35">
      <c r="A661" s="6">
        <v>10907</v>
      </c>
      <c r="B661" s="6" t="s">
        <v>824</v>
      </c>
      <c r="C661" s="6">
        <v>6</v>
      </c>
      <c r="D661" s="7">
        <v>36612</v>
      </c>
      <c r="E661" s="7">
        <v>36640</v>
      </c>
      <c r="F661" s="7">
        <v>36614</v>
      </c>
      <c r="G661" s="6">
        <v>3</v>
      </c>
      <c r="H661" s="8">
        <v>9.19</v>
      </c>
      <c r="I661" s="6" t="s">
        <v>825</v>
      </c>
      <c r="J661" s="6" t="s">
        <v>827</v>
      </c>
      <c r="K661" s="6" t="s">
        <v>702</v>
      </c>
      <c r="M661" s="6" t="s">
        <v>828</v>
      </c>
      <c r="N661" s="6" t="s">
        <v>201</v>
      </c>
      <c r="O661" s="8">
        <v>108.5</v>
      </c>
    </row>
    <row r="662" spans="1:15" x14ac:dyDescent="0.35">
      <c r="A662" s="6">
        <v>10908</v>
      </c>
      <c r="B662" s="6" t="s">
        <v>763</v>
      </c>
      <c r="C662" s="6">
        <v>4</v>
      </c>
      <c r="D662" s="7">
        <v>36613</v>
      </c>
      <c r="E662" s="7">
        <v>36641</v>
      </c>
      <c r="F662" s="7">
        <v>36621</v>
      </c>
      <c r="G662" s="6">
        <v>2</v>
      </c>
      <c r="H662" s="8">
        <v>32.96</v>
      </c>
      <c r="I662" s="6" t="s">
        <v>764</v>
      </c>
      <c r="J662" s="6" t="s">
        <v>766</v>
      </c>
      <c r="K662" s="6" t="s">
        <v>767</v>
      </c>
      <c r="M662" s="6" t="s">
        <v>768</v>
      </c>
      <c r="N662" s="6" t="s">
        <v>213</v>
      </c>
      <c r="O662" s="8">
        <v>698</v>
      </c>
    </row>
    <row r="663" spans="1:15" x14ac:dyDescent="0.35">
      <c r="A663" s="6">
        <v>10909</v>
      </c>
      <c r="B663" s="6" t="s">
        <v>791</v>
      </c>
      <c r="C663" s="6">
        <v>1</v>
      </c>
      <c r="D663" s="7">
        <v>36613</v>
      </c>
      <c r="E663" s="7">
        <v>36641</v>
      </c>
      <c r="F663" s="7">
        <v>36625</v>
      </c>
      <c r="G663" s="6">
        <v>2</v>
      </c>
      <c r="H663" s="8">
        <v>53.05</v>
      </c>
      <c r="I663" s="6" t="s">
        <v>792</v>
      </c>
      <c r="J663" s="6" t="s">
        <v>794</v>
      </c>
      <c r="K663" s="6" t="s">
        <v>795</v>
      </c>
      <c r="M663" s="6" t="s">
        <v>796</v>
      </c>
      <c r="N663" s="6" t="s">
        <v>797</v>
      </c>
      <c r="O663" s="8">
        <v>670</v>
      </c>
    </row>
    <row r="664" spans="1:15" x14ac:dyDescent="0.35">
      <c r="A664" s="6">
        <v>10910</v>
      </c>
      <c r="B664" s="6" t="s">
        <v>946</v>
      </c>
      <c r="C664" s="6">
        <v>1</v>
      </c>
      <c r="D664" s="7">
        <v>36613</v>
      </c>
      <c r="E664" s="7">
        <v>36641</v>
      </c>
      <c r="F664" s="7">
        <v>36619</v>
      </c>
      <c r="G664" s="6">
        <v>3</v>
      </c>
      <c r="H664" s="8">
        <v>38.11</v>
      </c>
      <c r="I664" s="6" t="s">
        <v>947</v>
      </c>
      <c r="J664" s="6" t="s">
        <v>950</v>
      </c>
      <c r="K664" s="6" t="s">
        <v>951</v>
      </c>
      <c r="M664" s="6" t="s">
        <v>952</v>
      </c>
      <c r="N664" s="6" t="s">
        <v>929</v>
      </c>
      <c r="O664" s="8">
        <v>452.9</v>
      </c>
    </row>
    <row r="665" spans="1:15" x14ac:dyDescent="0.35">
      <c r="A665" s="6">
        <v>10911</v>
      </c>
      <c r="B665" s="6" t="s">
        <v>477</v>
      </c>
      <c r="C665" s="6">
        <v>3</v>
      </c>
      <c r="D665" s="7">
        <v>36613</v>
      </c>
      <c r="E665" s="7">
        <v>36641</v>
      </c>
      <c r="F665" s="7">
        <v>36620</v>
      </c>
      <c r="G665" s="6">
        <v>1</v>
      </c>
      <c r="H665" s="8">
        <v>38.19</v>
      </c>
      <c r="I665" s="6" t="s">
        <v>478</v>
      </c>
      <c r="J665" s="6" t="s">
        <v>480</v>
      </c>
      <c r="K665" s="6" t="s">
        <v>481</v>
      </c>
      <c r="M665" s="6" t="s">
        <v>482</v>
      </c>
      <c r="N665" s="6" t="s">
        <v>215</v>
      </c>
      <c r="O665" s="8">
        <v>858</v>
      </c>
    </row>
    <row r="666" spans="1:15" x14ac:dyDescent="0.35">
      <c r="A666" s="6">
        <v>10912</v>
      </c>
      <c r="B666" s="6" t="s">
        <v>536</v>
      </c>
      <c r="C666" s="6">
        <v>2</v>
      </c>
      <c r="D666" s="7">
        <v>36613</v>
      </c>
      <c r="E666" s="7">
        <v>36641</v>
      </c>
      <c r="F666" s="7">
        <v>36633</v>
      </c>
      <c r="G666" s="6">
        <v>2</v>
      </c>
      <c r="H666" s="8">
        <v>580.91</v>
      </c>
      <c r="I666" s="6" t="s">
        <v>537</v>
      </c>
      <c r="J666" s="6" t="s">
        <v>539</v>
      </c>
      <c r="K666" s="6" t="s">
        <v>540</v>
      </c>
      <c r="L666" s="6" t="s">
        <v>541</v>
      </c>
      <c r="N666" s="6" t="s">
        <v>542</v>
      </c>
      <c r="O666" s="8">
        <v>8267.4</v>
      </c>
    </row>
    <row r="667" spans="1:15" x14ac:dyDescent="0.35">
      <c r="A667" s="6">
        <v>10913</v>
      </c>
      <c r="B667" s="6" t="s">
        <v>734</v>
      </c>
      <c r="C667" s="6">
        <v>4</v>
      </c>
      <c r="D667" s="7">
        <v>36613</v>
      </c>
      <c r="E667" s="7">
        <v>36641</v>
      </c>
      <c r="F667" s="7">
        <v>36619</v>
      </c>
      <c r="G667" s="6">
        <v>1</v>
      </c>
      <c r="H667" s="8">
        <v>33.049999999999997</v>
      </c>
      <c r="I667" s="6" t="s">
        <v>735</v>
      </c>
      <c r="J667" s="6" t="s">
        <v>737</v>
      </c>
      <c r="K667" s="6" t="s">
        <v>365</v>
      </c>
      <c r="L667" s="6" t="s">
        <v>366</v>
      </c>
      <c r="M667" s="6" t="s">
        <v>738</v>
      </c>
      <c r="N667" s="6" t="s">
        <v>368</v>
      </c>
      <c r="O667" s="8">
        <v>958.75</v>
      </c>
    </row>
    <row r="668" spans="1:15" x14ac:dyDescent="0.35">
      <c r="A668" s="6">
        <v>10914</v>
      </c>
      <c r="B668" s="6" t="s">
        <v>734</v>
      </c>
      <c r="C668" s="6">
        <v>6</v>
      </c>
      <c r="D668" s="7">
        <v>36614</v>
      </c>
      <c r="E668" s="7">
        <v>36642</v>
      </c>
      <c r="F668" s="7">
        <v>36617</v>
      </c>
      <c r="G668" s="6">
        <v>1</v>
      </c>
      <c r="H668" s="8">
        <v>21.19</v>
      </c>
      <c r="I668" s="6" t="s">
        <v>735</v>
      </c>
      <c r="J668" s="6" t="s">
        <v>737</v>
      </c>
      <c r="K668" s="6" t="s">
        <v>365</v>
      </c>
      <c r="L668" s="6" t="s">
        <v>366</v>
      </c>
      <c r="M668" s="6" t="s">
        <v>738</v>
      </c>
      <c r="N668" s="6" t="s">
        <v>368</v>
      </c>
      <c r="O668" s="8">
        <v>537.5</v>
      </c>
    </row>
    <row r="669" spans="1:15" x14ac:dyDescent="0.35">
      <c r="A669" s="6">
        <v>10915</v>
      </c>
      <c r="B669" s="6" t="s">
        <v>871</v>
      </c>
      <c r="C669" s="6">
        <v>2</v>
      </c>
      <c r="D669" s="7">
        <v>36614</v>
      </c>
      <c r="E669" s="7">
        <v>36642</v>
      </c>
      <c r="F669" s="7">
        <v>36617</v>
      </c>
      <c r="G669" s="6">
        <v>2</v>
      </c>
      <c r="H669" s="8">
        <v>3.51</v>
      </c>
      <c r="I669" s="6" t="s">
        <v>872</v>
      </c>
      <c r="J669" s="6" t="s">
        <v>874</v>
      </c>
      <c r="K669" s="6" t="s">
        <v>256</v>
      </c>
      <c r="M669" s="6" t="s">
        <v>710</v>
      </c>
      <c r="N669" s="6" t="s">
        <v>258</v>
      </c>
      <c r="O669" s="8">
        <v>539.5</v>
      </c>
    </row>
    <row r="670" spans="1:15" x14ac:dyDescent="0.35">
      <c r="A670" s="6">
        <v>10916</v>
      </c>
      <c r="B670" s="6" t="s">
        <v>747</v>
      </c>
      <c r="C670" s="6">
        <v>1</v>
      </c>
      <c r="D670" s="7">
        <v>36614</v>
      </c>
      <c r="E670" s="7">
        <v>36642</v>
      </c>
      <c r="F670" s="7">
        <v>36624</v>
      </c>
      <c r="G670" s="6">
        <v>2</v>
      </c>
      <c r="H670" s="8">
        <v>63.77</v>
      </c>
      <c r="I670" s="6" t="s">
        <v>748</v>
      </c>
      <c r="J670" s="6" t="s">
        <v>750</v>
      </c>
      <c r="K670" s="6" t="s">
        <v>341</v>
      </c>
      <c r="M670" s="6" t="s">
        <v>342</v>
      </c>
      <c r="N670" s="6" t="s">
        <v>343</v>
      </c>
      <c r="O670" s="8">
        <v>686.7</v>
      </c>
    </row>
    <row r="671" spans="1:15" x14ac:dyDescent="0.35">
      <c r="A671" s="6">
        <v>10917</v>
      </c>
      <c r="B671" s="6" t="s">
        <v>784</v>
      </c>
      <c r="C671" s="6">
        <v>4</v>
      </c>
      <c r="D671" s="7">
        <v>36617</v>
      </c>
      <c r="E671" s="7">
        <v>36645</v>
      </c>
      <c r="F671" s="7">
        <v>36626</v>
      </c>
      <c r="G671" s="6">
        <v>2</v>
      </c>
      <c r="H671" s="8">
        <v>8.2899999999999991</v>
      </c>
      <c r="I671" s="6" t="s">
        <v>785</v>
      </c>
      <c r="J671" s="6" t="s">
        <v>787</v>
      </c>
      <c r="K671" s="6" t="s">
        <v>307</v>
      </c>
      <c r="M671" s="6" t="s">
        <v>788</v>
      </c>
      <c r="N671" s="6" t="s">
        <v>215</v>
      </c>
      <c r="O671" s="8">
        <v>365.89</v>
      </c>
    </row>
    <row r="672" spans="1:15" x14ac:dyDescent="0.35">
      <c r="A672" s="6">
        <v>10918</v>
      </c>
      <c r="B672" s="6" t="s">
        <v>319</v>
      </c>
      <c r="C672" s="6">
        <v>3</v>
      </c>
      <c r="D672" s="7">
        <v>36617</v>
      </c>
      <c r="E672" s="7">
        <v>36645</v>
      </c>
      <c r="F672" s="7">
        <v>36626</v>
      </c>
      <c r="G672" s="6">
        <v>3</v>
      </c>
      <c r="H672" s="8">
        <v>48.83</v>
      </c>
      <c r="I672" s="6" t="s">
        <v>320</v>
      </c>
      <c r="J672" s="6" t="s">
        <v>323</v>
      </c>
      <c r="K672" s="6" t="s">
        <v>324</v>
      </c>
      <c r="L672" s="6" t="s">
        <v>325</v>
      </c>
      <c r="M672" s="6" t="s">
        <v>326</v>
      </c>
      <c r="N672" s="6" t="s">
        <v>327</v>
      </c>
      <c r="O672" s="8">
        <v>1930</v>
      </c>
    </row>
    <row r="673" spans="1:15" x14ac:dyDescent="0.35">
      <c r="A673" s="6">
        <v>10919</v>
      </c>
      <c r="B673" s="6" t="s">
        <v>618</v>
      </c>
      <c r="C673" s="6">
        <v>2</v>
      </c>
      <c r="D673" s="7">
        <v>36617</v>
      </c>
      <c r="E673" s="7">
        <v>36645</v>
      </c>
      <c r="F673" s="7">
        <v>36619</v>
      </c>
      <c r="G673" s="6">
        <v>2</v>
      </c>
      <c r="H673" s="8">
        <v>19.8</v>
      </c>
      <c r="I673" s="6" t="s">
        <v>619</v>
      </c>
      <c r="J673" s="6" t="s">
        <v>621</v>
      </c>
      <c r="K673" s="6" t="s">
        <v>622</v>
      </c>
      <c r="L673" s="6" t="s">
        <v>623</v>
      </c>
      <c r="M673" s="6" t="s">
        <v>624</v>
      </c>
      <c r="N673" s="6" t="s">
        <v>507</v>
      </c>
      <c r="O673" s="8">
        <v>1122.8</v>
      </c>
    </row>
    <row r="674" spans="1:15" x14ac:dyDescent="0.35">
      <c r="A674" s="6">
        <v>10920</v>
      </c>
      <c r="B674" s="6" t="s">
        <v>267</v>
      </c>
      <c r="C674" s="6">
        <v>4</v>
      </c>
      <c r="D674" s="7">
        <v>36618</v>
      </c>
      <c r="E674" s="7">
        <v>36646</v>
      </c>
      <c r="F674" s="7">
        <v>36624</v>
      </c>
      <c r="G674" s="6">
        <v>2</v>
      </c>
      <c r="H674" s="8">
        <v>29.61</v>
      </c>
      <c r="I674" s="6" t="s">
        <v>268</v>
      </c>
      <c r="J674" s="6" t="s">
        <v>982</v>
      </c>
      <c r="K674" s="6" t="s">
        <v>983</v>
      </c>
      <c r="L674" s="6" t="s">
        <v>984</v>
      </c>
      <c r="M674" s="6" t="s">
        <v>985</v>
      </c>
      <c r="N674" s="6" t="s">
        <v>273</v>
      </c>
      <c r="O674" s="8">
        <v>390</v>
      </c>
    </row>
    <row r="675" spans="1:15" x14ac:dyDescent="0.35">
      <c r="A675" s="6">
        <v>10921</v>
      </c>
      <c r="B675" s="6" t="s">
        <v>891</v>
      </c>
      <c r="C675" s="6">
        <v>1</v>
      </c>
      <c r="D675" s="7">
        <v>36618</v>
      </c>
      <c r="E675" s="7">
        <v>36660</v>
      </c>
      <c r="F675" s="7">
        <v>36624</v>
      </c>
      <c r="G675" s="6">
        <v>1</v>
      </c>
      <c r="H675" s="8">
        <v>176.48</v>
      </c>
      <c r="I675" s="6" t="s">
        <v>892</v>
      </c>
      <c r="J675" s="6" t="s">
        <v>894</v>
      </c>
      <c r="K675" s="6" t="s">
        <v>895</v>
      </c>
      <c r="M675" s="6" t="s">
        <v>896</v>
      </c>
      <c r="N675" s="6" t="s">
        <v>821</v>
      </c>
      <c r="O675" s="8">
        <v>1936</v>
      </c>
    </row>
    <row r="676" spans="1:15" x14ac:dyDescent="0.35">
      <c r="A676" s="6">
        <v>10922</v>
      </c>
      <c r="B676" s="6" t="s">
        <v>510</v>
      </c>
      <c r="C676" s="6">
        <v>5</v>
      </c>
      <c r="D676" s="7">
        <v>36618</v>
      </c>
      <c r="E676" s="7">
        <v>36646</v>
      </c>
      <c r="F676" s="7">
        <v>36620</v>
      </c>
      <c r="G676" s="6">
        <v>3</v>
      </c>
      <c r="H676" s="8">
        <v>62.74</v>
      </c>
      <c r="I676" s="6" t="s">
        <v>511</v>
      </c>
      <c r="J676" s="6" t="s">
        <v>513</v>
      </c>
      <c r="K676" s="6" t="s">
        <v>514</v>
      </c>
      <c r="L676" s="6" t="s">
        <v>515</v>
      </c>
      <c r="M676" s="6" t="s">
        <v>516</v>
      </c>
      <c r="N676" s="6" t="s">
        <v>368</v>
      </c>
      <c r="O676" s="8">
        <v>742.5</v>
      </c>
    </row>
    <row r="677" spans="1:15" x14ac:dyDescent="0.35">
      <c r="A677" s="6">
        <v>10923</v>
      </c>
      <c r="B677" s="6" t="s">
        <v>568</v>
      </c>
      <c r="C677" s="6">
        <v>7</v>
      </c>
      <c r="D677" s="7">
        <v>36618</v>
      </c>
      <c r="E677" s="7">
        <v>36660</v>
      </c>
      <c r="F677" s="7">
        <v>36628</v>
      </c>
      <c r="G677" s="6">
        <v>3</v>
      </c>
      <c r="H677" s="8">
        <v>68.260000000000005</v>
      </c>
      <c r="I677" s="6" t="s">
        <v>569</v>
      </c>
      <c r="J677" s="6" t="s">
        <v>571</v>
      </c>
      <c r="K677" s="6" t="s">
        <v>572</v>
      </c>
      <c r="M677" s="6" t="s">
        <v>573</v>
      </c>
      <c r="N677" s="6" t="s">
        <v>201</v>
      </c>
      <c r="O677" s="8">
        <v>936</v>
      </c>
    </row>
    <row r="678" spans="1:15" x14ac:dyDescent="0.35">
      <c r="A678" s="6">
        <v>10924</v>
      </c>
      <c r="B678" s="6" t="s">
        <v>276</v>
      </c>
      <c r="C678" s="6">
        <v>3</v>
      </c>
      <c r="D678" s="7">
        <v>36619</v>
      </c>
      <c r="E678" s="7">
        <v>36647</v>
      </c>
      <c r="F678" s="7">
        <v>36654</v>
      </c>
      <c r="G678" s="6">
        <v>2</v>
      </c>
      <c r="H678" s="8">
        <v>151.52000000000001</v>
      </c>
      <c r="I678" s="6" t="s">
        <v>277</v>
      </c>
      <c r="J678" s="6" t="s">
        <v>280</v>
      </c>
      <c r="K678" s="6" t="s">
        <v>281</v>
      </c>
      <c r="M678" s="6" t="s">
        <v>282</v>
      </c>
      <c r="N678" s="6" t="s">
        <v>283</v>
      </c>
      <c r="O678" s="8">
        <v>2034.5</v>
      </c>
    </row>
    <row r="679" spans="1:15" x14ac:dyDescent="0.35">
      <c r="A679" s="6">
        <v>10925</v>
      </c>
      <c r="B679" s="6" t="s">
        <v>510</v>
      </c>
      <c r="C679" s="6">
        <v>3</v>
      </c>
      <c r="D679" s="7">
        <v>36619</v>
      </c>
      <c r="E679" s="7">
        <v>36647</v>
      </c>
      <c r="F679" s="7">
        <v>36628</v>
      </c>
      <c r="G679" s="6">
        <v>1</v>
      </c>
      <c r="H679" s="8">
        <v>2.27</v>
      </c>
      <c r="I679" s="6" t="s">
        <v>511</v>
      </c>
      <c r="J679" s="6" t="s">
        <v>513</v>
      </c>
      <c r="K679" s="6" t="s">
        <v>514</v>
      </c>
      <c r="L679" s="6" t="s">
        <v>515</v>
      </c>
      <c r="M679" s="6" t="s">
        <v>516</v>
      </c>
      <c r="N679" s="6" t="s">
        <v>368</v>
      </c>
      <c r="O679" s="8">
        <v>559</v>
      </c>
    </row>
    <row r="680" spans="1:15" x14ac:dyDescent="0.35">
      <c r="A680" s="6">
        <v>10926</v>
      </c>
      <c r="B680" s="6" t="s">
        <v>251</v>
      </c>
      <c r="C680" s="6">
        <v>4</v>
      </c>
      <c r="D680" s="7">
        <v>36619</v>
      </c>
      <c r="E680" s="7">
        <v>36647</v>
      </c>
      <c r="F680" s="7">
        <v>36626</v>
      </c>
      <c r="G680" s="6">
        <v>3</v>
      </c>
      <c r="H680" s="8">
        <v>39.92</v>
      </c>
      <c r="I680" s="6" t="s">
        <v>252</v>
      </c>
      <c r="J680" s="6" t="s">
        <v>255</v>
      </c>
      <c r="K680" s="6" t="s">
        <v>256</v>
      </c>
      <c r="M680" s="6" t="s">
        <v>257</v>
      </c>
      <c r="N680" s="6" t="s">
        <v>258</v>
      </c>
      <c r="O680" s="8">
        <v>514.4</v>
      </c>
    </row>
    <row r="681" spans="1:15" x14ac:dyDescent="0.35">
      <c r="A681" s="6">
        <v>10927</v>
      </c>
      <c r="B681" s="6" t="s">
        <v>560</v>
      </c>
      <c r="C681" s="6">
        <v>4</v>
      </c>
      <c r="D681" s="7">
        <v>36620</v>
      </c>
      <c r="E681" s="7">
        <v>36648</v>
      </c>
      <c r="F681" s="7">
        <v>36654</v>
      </c>
      <c r="G681" s="6">
        <v>1</v>
      </c>
      <c r="H681" s="8">
        <v>19.79</v>
      </c>
      <c r="I681" s="6" t="s">
        <v>561</v>
      </c>
      <c r="J681" s="6" t="s">
        <v>563</v>
      </c>
      <c r="K681" s="6" t="s">
        <v>564</v>
      </c>
      <c r="M681" s="6" t="s">
        <v>565</v>
      </c>
      <c r="N681" s="6" t="s">
        <v>201</v>
      </c>
      <c r="O681" s="8">
        <v>800</v>
      </c>
    </row>
    <row r="682" spans="1:15" x14ac:dyDescent="0.35">
      <c r="A682" s="6">
        <v>10928</v>
      </c>
      <c r="B682" s="6" t="s">
        <v>469</v>
      </c>
      <c r="C682" s="6">
        <v>1</v>
      </c>
      <c r="D682" s="7">
        <v>36620</v>
      </c>
      <c r="E682" s="7">
        <v>36648</v>
      </c>
      <c r="F682" s="7">
        <v>36633</v>
      </c>
      <c r="G682" s="6">
        <v>1</v>
      </c>
      <c r="H682" s="8">
        <v>1.36</v>
      </c>
      <c r="I682" s="6" t="s">
        <v>986</v>
      </c>
      <c r="J682" s="6" t="s">
        <v>472</v>
      </c>
      <c r="K682" s="6" t="s">
        <v>473</v>
      </c>
      <c r="M682" s="6" t="s">
        <v>987</v>
      </c>
      <c r="N682" s="6" t="s">
        <v>215</v>
      </c>
      <c r="O682" s="8">
        <v>137.5</v>
      </c>
    </row>
    <row r="683" spans="1:15" x14ac:dyDescent="0.35">
      <c r="A683" s="6">
        <v>10929</v>
      </c>
      <c r="B683" s="6" t="s">
        <v>131</v>
      </c>
      <c r="C683" s="6">
        <v>6</v>
      </c>
      <c r="D683" s="7">
        <v>36620</v>
      </c>
      <c r="E683" s="7">
        <v>36648</v>
      </c>
      <c r="F683" s="7">
        <v>36627</v>
      </c>
      <c r="G683" s="6">
        <v>1</v>
      </c>
      <c r="H683" s="8">
        <v>33.93</v>
      </c>
      <c r="I683" s="6" t="s">
        <v>439</v>
      </c>
      <c r="J683" s="6" t="s">
        <v>441</v>
      </c>
      <c r="K683" s="6" t="s">
        <v>442</v>
      </c>
      <c r="M683" s="6" t="s">
        <v>443</v>
      </c>
      <c r="N683" s="6" t="s">
        <v>203</v>
      </c>
      <c r="O683" s="8">
        <v>1174.75</v>
      </c>
    </row>
    <row r="684" spans="1:15" x14ac:dyDescent="0.35">
      <c r="A684" s="6">
        <v>10930</v>
      </c>
      <c r="B684" s="6" t="s">
        <v>840</v>
      </c>
      <c r="C684" s="6">
        <v>4</v>
      </c>
      <c r="D684" s="7">
        <v>36621</v>
      </c>
      <c r="E684" s="7">
        <v>36663</v>
      </c>
      <c r="F684" s="7">
        <v>36633</v>
      </c>
      <c r="G684" s="6">
        <v>3</v>
      </c>
      <c r="H684" s="8">
        <v>15.55</v>
      </c>
      <c r="I684" s="6" t="s">
        <v>841</v>
      </c>
      <c r="J684" s="6" t="s">
        <v>843</v>
      </c>
      <c r="K684" s="6" t="s">
        <v>844</v>
      </c>
      <c r="M684" s="6" t="s">
        <v>845</v>
      </c>
      <c r="N684" s="6" t="s">
        <v>649</v>
      </c>
      <c r="O684" s="8">
        <v>2455</v>
      </c>
    </row>
    <row r="685" spans="1:15" x14ac:dyDescent="0.35">
      <c r="A685" s="6">
        <v>10931</v>
      </c>
      <c r="B685" s="6" t="s">
        <v>777</v>
      </c>
      <c r="C685" s="6">
        <v>4</v>
      </c>
      <c r="D685" s="7">
        <v>36621</v>
      </c>
      <c r="E685" s="7">
        <v>36635</v>
      </c>
      <c r="F685" s="7">
        <v>36634</v>
      </c>
      <c r="G685" s="6">
        <v>2</v>
      </c>
      <c r="H685" s="8">
        <v>13.6</v>
      </c>
      <c r="I685" s="6" t="s">
        <v>778</v>
      </c>
      <c r="J685" s="6" t="s">
        <v>978</v>
      </c>
      <c r="K685" s="6" t="s">
        <v>781</v>
      </c>
      <c r="M685" s="6" t="s">
        <v>979</v>
      </c>
      <c r="N685" s="6" t="s">
        <v>219</v>
      </c>
      <c r="O685" s="8">
        <v>837</v>
      </c>
    </row>
    <row r="686" spans="1:15" x14ac:dyDescent="0.35">
      <c r="A686" s="6">
        <v>10932</v>
      </c>
      <c r="B686" s="6" t="s">
        <v>311</v>
      </c>
      <c r="C686" s="6">
        <v>8</v>
      </c>
      <c r="D686" s="7">
        <v>36621</v>
      </c>
      <c r="E686" s="7">
        <v>36649</v>
      </c>
      <c r="F686" s="7">
        <v>36639</v>
      </c>
      <c r="G686" s="6">
        <v>1</v>
      </c>
      <c r="H686" s="8">
        <v>134.63999999999999</v>
      </c>
      <c r="I686" s="6" t="s">
        <v>312</v>
      </c>
      <c r="J686" s="6" t="s">
        <v>314</v>
      </c>
      <c r="K686" s="6" t="s">
        <v>315</v>
      </c>
      <c r="M686" s="6" t="s">
        <v>316</v>
      </c>
      <c r="N686" s="6" t="s">
        <v>201</v>
      </c>
      <c r="O686" s="8">
        <v>1925.5</v>
      </c>
    </row>
    <row r="687" spans="1:15" x14ac:dyDescent="0.35">
      <c r="A687" s="6">
        <v>10933</v>
      </c>
      <c r="B687" s="6" t="s">
        <v>545</v>
      </c>
      <c r="C687" s="6">
        <v>6</v>
      </c>
      <c r="D687" s="7">
        <v>36621</v>
      </c>
      <c r="E687" s="7">
        <v>36649</v>
      </c>
      <c r="F687" s="7">
        <v>36631</v>
      </c>
      <c r="G687" s="6">
        <v>3</v>
      </c>
      <c r="H687" s="8">
        <v>54.15</v>
      </c>
      <c r="I687" s="6" t="s">
        <v>546</v>
      </c>
      <c r="J687" s="6" t="s">
        <v>548</v>
      </c>
      <c r="K687" s="6" t="s">
        <v>549</v>
      </c>
      <c r="L687" s="6" t="s">
        <v>550</v>
      </c>
      <c r="M687" s="6" t="s">
        <v>551</v>
      </c>
      <c r="N687" s="6" t="s">
        <v>273</v>
      </c>
      <c r="O687" s="8">
        <v>920.6</v>
      </c>
    </row>
    <row r="688" spans="1:15" x14ac:dyDescent="0.35">
      <c r="A688" s="6">
        <v>10934</v>
      </c>
      <c r="B688" s="6" t="s">
        <v>593</v>
      </c>
      <c r="C688" s="6">
        <v>3</v>
      </c>
      <c r="D688" s="7">
        <v>36624</v>
      </c>
      <c r="E688" s="7">
        <v>36652</v>
      </c>
      <c r="F688" s="7">
        <v>36627</v>
      </c>
      <c r="G688" s="6">
        <v>3</v>
      </c>
      <c r="H688" s="8">
        <v>32.01</v>
      </c>
      <c r="I688" s="6" t="s">
        <v>594</v>
      </c>
      <c r="J688" s="6" t="s">
        <v>596</v>
      </c>
      <c r="K688" s="6" t="s">
        <v>597</v>
      </c>
      <c r="M688" s="6" t="s">
        <v>598</v>
      </c>
      <c r="N688" s="6" t="s">
        <v>203</v>
      </c>
      <c r="O688" s="8">
        <v>500</v>
      </c>
    </row>
    <row r="689" spans="1:15" x14ac:dyDescent="0.35">
      <c r="A689" s="6">
        <v>10935</v>
      </c>
      <c r="B689" s="6" t="s">
        <v>931</v>
      </c>
      <c r="C689" s="6">
        <v>4</v>
      </c>
      <c r="D689" s="7">
        <v>36624</v>
      </c>
      <c r="E689" s="7">
        <v>36652</v>
      </c>
      <c r="F689" s="7">
        <v>36633</v>
      </c>
      <c r="G689" s="6">
        <v>3</v>
      </c>
      <c r="H689" s="8">
        <v>47.59</v>
      </c>
      <c r="I689" s="6" t="s">
        <v>932</v>
      </c>
      <c r="J689" s="6" t="s">
        <v>934</v>
      </c>
      <c r="K689" s="6" t="s">
        <v>935</v>
      </c>
      <c r="L689" s="6" t="s">
        <v>366</v>
      </c>
      <c r="M689" s="6" t="s">
        <v>936</v>
      </c>
      <c r="N689" s="6" t="s">
        <v>368</v>
      </c>
      <c r="O689" s="8">
        <v>700</v>
      </c>
    </row>
    <row r="690" spans="1:15" x14ac:dyDescent="0.35">
      <c r="A690" s="6">
        <v>10936</v>
      </c>
      <c r="B690" s="6" t="s">
        <v>491</v>
      </c>
      <c r="C690" s="6">
        <v>3</v>
      </c>
      <c r="D690" s="7">
        <v>36624</v>
      </c>
      <c r="E690" s="7">
        <v>36652</v>
      </c>
      <c r="F690" s="7">
        <v>36633</v>
      </c>
      <c r="G690" s="6">
        <v>2</v>
      </c>
      <c r="H690" s="8">
        <v>33.68</v>
      </c>
      <c r="I690" s="6" t="s">
        <v>492</v>
      </c>
      <c r="J690" s="6" t="s">
        <v>494</v>
      </c>
      <c r="K690" s="6" t="s">
        <v>495</v>
      </c>
      <c r="L690" s="6" t="s">
        <v>496</v>
      </c>
      <c r="M690" s="6" t="s">
        <v>497</v>
      </c>
      <c r="N690" s="6" t="s">
        <v>498</v>
      </c>
      <c r="O690" s="8">
        <v>570</v>
      </c>
    </row>
    <row r="691" spans="1:15" x14ac:dyDescent="0.35">
      <c r="A691" s="6">
        <v>10937</v>
      </c>
      <c r="B691" s="6" t="s">
        <v>336</v>
      </c>
      <c r="C691" s="6">
        <v>7</v>
      </c>
      <c r="D691" s="7">
        <v>36625</v>
      </c>
      <c r="E691" s="7">
        <v>36639</v>
      </c>
      <c r="F691" s="7">
        <v>36628</v>
      </c>
      <c r="G691" s="6">
        <v>3</v>
      </c>
      <c r="H691" s="8">
        <v>31.51</v>
      </c>
      <c r="I691" s="6" t="s">
        <v>337</v>
      </c>
      <c r="J691" s="6" t="s">
        <v>340</v>
      </c>
      <c r="K691" s="6" t="s">
        <v>341</v>
      </c>
      <c r="M691" s="6" t="s">
        <v>342</v>
      </c>
      <c r="N691" s="6" t="s">
        <v>343</v>
      </c>
      <c r="O691" s="8">
        <v>644.79999999999995</v>
      </c>
    </row>
    <row r="692" spans="1:15" x14ac:dyDescent="0.35">
      <c r="A692" s="6">
        <v>10938</v>
      </c>
      <c r="B692" s="6" t="s">
        <v>740</v>
      </c>
      <c r="C692" s="6">
        <v>3</v>
      </c>
      <c r="D692" s="7">
        <v>36625</v>
      </c>
      <c r="E692" s="7">
        <v>36653</v>
      </c>
      <c r="F692" s="7">
        <v>36631</v>
      </c>
      <c r="G692" s="6">
        <v>2</v>
      </c>
      <c r="H692" s="8">
        <v>31.89</v>
      </c>
      <c r="I692" s="6" t="s">
        <v>741</v>
      </c>
      <c r="J692" s="6" t="s">
        <v>743</v>
      </c>
      <c r="K692" s="6" t="s">
        <v>744</v>
      </c>
      <c r="M692" s="6" t="s">
        <v>745</v>
      </c>
      <c r="N692" s="6" t="s">
        <v>203</v>
      </c>
      <c r="O692" s="8">
        <v>3642.5</v>
      </c>
    </row>
    <row r="693" spans="1:15" x14ac:dyDescent="0.35">
      <c r="A693" s="6">
        <v>10939</v>
      </c>
      <c r="B693" s="6" t="s">
        <v>635</v>
      </c>
      <c r="C693" s="6">
        <v>2</v>
      </c>
      <c r="D693" s="7">
        <v>36625</v>
      </c>
      <c r="E693" s="7">
        <v>36653</v>
      </c>
      <c r="F693" s="7">
        <v>36628</v>
      </c>
      <c r="G693" s="6">
        <v>2</v>
      </c>
      <c r="H693" s="8">
        <v>76.33</v>
      </c>
      <c r="I693" s="6" t="s">
        <v>636</v>
      </c>
      <c r="J693" s="6" t="s">
        <v>638</v>
      </c>
      <c r="K693" s="6" t="s">
        <v>639</v>
      </c>
      <c r="M693" s="6" t="s">
        <v>640</v>
      </c>
      <c r="N693" s="6" t="s">
        <v>213</v>
      </c>
      <c r="O693" s="8">
        <v>750</v>
      </c>
    </row>
    <row r="694" spans="1:15" x14ac:dyDescent="0.35">
      <c r="A694" s="6">
        <v>10940</v>
      </c>
      <c r="B694" s="6" t="s">
        <v>311</v>
      </c>
      <c r="C694" s="6">
        <v>8</v>
      </c>
      <c r="D694" s="7">
        <v>36626</v>
      </c>
      <c r="E694" s="7">
        <v>36654</v>
      </c>
      <c r="F694" s="7">
        <v>36638</v>
      </c>
      <c r="G694" s="6">
        <v>3</v>
      </c>
      <c r="H694" s="8">
        <v>19.77</v>
      </c>
      <c r="I694" s="6" t="s">
        <v>312</v>
      </c>
      <c r="J694" s="6" t="s">
        <v>314</v>
      </c>
      <c r="K694" s="6" t="s">
        <v>315</v>
      </c>
      <c r="M694" s="6" t="s">
        <v>316</v>
      </c>
      <c r="N694" s="6" t="s">
        <v>201</v>
      </c>
      <c r="O694" s="8">
        <v>360</v>
      </c>
    </row>
    <row r="695" spans="1:15" x14ac:dyDescent="0.35">
      <c r="A695" s="6">
        <v>10941</v>
      </c>
      <c r="B695" s="6" t="s">
        <v>800</v>
      </c>
      <c r="C695" s="6">
        <v>7</v>
      </c>
      <c r="D695" s="7">
        <v>36626</v>
      </c>
      <c r="E695" s="7">
        <v>36654</v>
      </c>
      <c r="F695" s="7">
        <v>36635</v>
      </c>
      <c r="G695" s="6">
        <v>2</v>
      </c>
      <c r="H695" s="8">
        <v>400.81</v>
      </c>
      <c r="I695" s="6" t="s">
        <v>801</v>
      </c>
      <c r="J695" s="6" t="s">
        <v>803</v>
      </c>
      <c r="K695" s="6" t="s">
        <v>804</v>
      </c>
      <c r="L695" s="6" t="s">
        <v>805</v>
      </c>
      <c r="M695" s="6" t="s">
        <v>806</v>
      </c>
      <c r="N695" s="6" t="s">
        <v>498</v>
      </c>
      <c r="O695" s="8">
        <v>4769</v>
      </c>
    </row>
    <row r="696" spans="1:15" x14ac:dyDescent="0.35">
      <c r="A696" s="6">
        <v>10942</v>
      </c>
      <c r="B696" s="6" t="s">
        <v>763</v>
      </c>
      <c r="C696" s="6">
        <v>9</v>
      </c>
      <c r="D696" s="7">
        <v>36626</v>
      </c>
      <c r="E696" s="7">
        <v>36654</v>
      </c>
      <c r="F696" s="7">
        <v>36633</v>
      </c>
      <c r="G696" s="6">
        <v>3</v>
      </c>
      <c r="H696" s="8">
        <v>17.95</v>
      </c>
      <c r="I696" s="6" t="s">
        <v>764</v>
      </c>
      <c r="J696" s="6" t="s">
        <v>766</v>
      </c>
      <c r="K696" s="6" t="s">
        <v>767</v>
      </c>
      <c r="M696" s="6" t="s">
        <v>768</v>
      </c>
      <c r="N696" s="6" t="s">
        <v>213</v>
      </c>
      <c r="O696" s="8">
        <v>560</v>
      </c>
    </row>
    <row r="697" spans="1:15" x14ac:dyDescent="0.35">
      <c r="A697" s="6">
        <v>10943</v>
      </c>
      <c r="B697" s="6" t="s">
        <v>330</v>
      </c>
      <c r="C697" s="6">
        <v>4</v>
      </c>
      <c r="D697" s="7">
        <v>36626</v>
      </c>
      <c r="E697" s="7">
        <v>36654</v>
      </c>
      <c r="F697" s="7">
        <v>36634</v>
      </c>
      <c r="G697" s="6">
        <v>2</v>
      </c>
      <c r="H697" s="8">
        <v>2.17</v>
      </c>
      <c r="I697" s="6" t="s">
        <v>331</v>
      </c>
      <c r="J697" s="6" t="s">
        <v>333</v>
      </c>
      <c r="K697" s="6" t="s">
        <v>271</v>
      </c>
      <c r="M697" s="6" t="s">
        <v>334</v>
      </c>
      <c r="N697" s="6" t="s">
        <v>273</v>
      </c>
      <c r="O697" s="8">
        <v>711</v>
      </c>
    </row>
    <row r="698" spans="1:15" x14ac:dyDescent="0.35">
      <c r="A698" s="6">
        <v>10944</v>
      </c>
      <c r="B698" s="6" t="s">
        <v>319</v>
      </c>
      <c r="C698" s="6">
        <v>6</v>
      </c>
      <c r="D698" s="7">
        <v>36627</v>
      </c>
      <c r="E698" s="7">
        <v>36641</v>
      </c>
      <c r="F698" s="7">
        <v>36628</v>
      </c>
      <c r="G698" s="6">
        <v>3</v>
      </c>
      <c r="H698" s="8">
        <v>52.92</v>
      </c>
      <c r="I698" s="6" t="s">
        <v>320</v>
      </c>
      <c r="J698" s="6" t="s">
        <v>323</v>
      </c>
      <c r="K698" s="6" t="s">
        <v>324</v>
      </c>
      <c r="L698" s="6" t="s">
        <v>325</v>
      </c>
      <c r="M698" s="6" t="s">
        <v>326</v>
      </c>
      <c r="N698" s="6" t="s">
        <v>327</v>
      </c>
      <c r="O698" s="8">
        <v>1139.0999999999999</v>
      </c>
    </row>
    <row r="699" spans="1:15" x14ac:dyDescent="0.35">
      <c r="A699" s="6">
        <v>10945</v>
      </c>
      <c r="B699" s="6" t="s">
        <v>661</v>
      </c>
      <c r="C699" s="6">
        <v>4</v>
      </c>
      <c r="D699" s="7">
        <v>36627</v>
      </c>
      <c r="E699" s="7">
        <v>36655</v>
      </c>
      <c r="F699" s="7">
        <v>36633</v>
      </c>
      <c r="G699" s="6">
        <v>1</v>
      </c>
      <c r="H699" s="8">
        <v>10.220000000000001</v>
      </c>
      <c r="I699" s="6" t="s">
        <v>662</v>
      </c>
      <c r="J699" s="6" t="s">
        <v>664</v>
      </c>
      <c r="K699" s="6" t="s">
        <v>665</v>
      </c>
      <c r="M699" s="6" t="s">
        <v>666</v>
      </c>
      <c r="N699" s="6" t="s">
        <v>203</v>
      </c>
      <c r="O699" s="8">
        <v>245</v>
      </c>
    </row>
    <row r="700" spans="1:15" x14ac:dyDescent="0.35">
      <c r="A700" s="6">
        <v>10946</v>
      </c>
      <c r="B700" s="6" t="s">
        <v>891</v>
      </c>
      <c r="C700" s="6">
        <v>1</v>
      </c>
      <c r="D700" s="7">
        <v>36627</v>
      </c>
      <c r="E700" s="7">
        <v>36655</v>
      </c>
      <c r="F700" s="7">
        <v>36634</v>
      </c>
      <c r="G700" s="6">
        <v>2</v>
      </c>
      <c r="H700" s="8">
        <v>27.2</v>
      </c>
      <c r="I700" s="6" t="s">
        <v>892</v>
      </c>
      <c r="J700" s="6" t="s">
        <v>894</v>
      </c>
      <c r="K700" s="6" t="s">
        <v>895</v>
      </c>
      <c r="M700" s="6" t="s">
        <v>896</v>
      </c>
      <c r="N700" s="6" t="s">
        <v>821</v>
      </c>
      <c r="O700" s="8">
        <v>1407.5</v>
      </c>
    </row>
    <row r="701" spans="1:15" x14ac:dyDescent="0.35">
      <c r="A701" s="6">
        <v>10947</v>
      </c>
      <c r="B701" s="6" t="s">
        <v>330</v>
      </c>
      <c r="C701" s="6">
        <v>3</v>
      </c>
      <c r="D701" s="7">
        <v>36628</v>
      </c>
      <c r="E701" s="7">
        <v>36656</v>
      </c>
      <c r="F701" s="7">
        <v>36631</v>
      </c>
      <c r="G701" s="6">
        <v>2</v>
      </c>
      <c r="H701" s="8">
        <v>3.26</v>
      </c>
      <c r="I701" s="6" t="s">
        <v>331</v>
      </c>
      <c r="J701" s="6" t="s">
        <v>333</v>
      </c>
      <c r="K701" s="6" t="s">
        <v>271</v>
      </c>
      <c r="M701" s="6" t="s">
        <v>334</v>
      </c>
      <c r="N701" s="6" t="s">
        <v>273</v>
      </c>
      <c r="O701" s="8">
        <v>220</v>
      </c>
    </row>
    <row r="702" spans="1:15" x14ac:dyDescent="0.35">
      <c r="A702" s="6">
        <v>10948</v>
      </c>
      <c r="B702" s="6" t="s">
        <v>477</v>
      </c>
      <c r="C702" s="6">
        <v>3</v>
      </c>
      <c r="D702" s="7">
        <v>36628</v>
      </c>
      <c r="E702" s="7">
        <v>36656</v>
      </c>
      <c r="F702" s="7">
        <v>36634</v>
      </c>
      <c r="G702" s="6">
        <v>3</v>
      </c>
      <c r="H702" s="8">
        <v>23.39</v>
      </c>
      <c r="I702" s="6" t="s">
        <v>478</v>
      </c>
      <c r="J702" s="6" t="s">
        <v>480</v>
      </c>
      <c r="K702" s="6" t="s">
        <v>481</v>
      </c>
      <c r="M702" s="6" t="s">
        <v>482</v>
      </c>
      <c r="N702" s="6" t="s">
        <v>215</v>
      </c>
      <c r="O702" s="8">
        <v>2362.25</v>
      </c>
    </row>
    <row r="703" spans="1:15" x14ac:dyDescent="0.35">
      <c r="A703" s="6">
        <v>10949</v>
      </c>
      <c r="B703" s="6" t="s">
        <v>319</v>
      </c>
      <c r="C703" s="6">
        <v>2</v>
      </c>
      <c r="D703" s="7">
        <v>36628</v>
      </c>
      <c r="E703" s="7">
        <v>36656</v>
      </c>
      <c r="F703" s="7">
        <v>36632</v>
      </c>
      <c r="G703" s="6">
        <v>3</v>
      </c>
      <c r="H703" s="8">
        <v>74.44</v>
      </c>
      <c r="I703" s="6" t="s">
        <v>320</v>
      </c>
      <c r="J703" s="6" t="s">
        <v>323</v>
      </c>
      <c r="K703" s="6" t="s">
        <v>324</v>
      </c>
      <c r="L703" s="6" t="s">
        <v>325</v>
      </c>
      <c r="M703" s="6" t="s">
        <v>326</v>
      </c>
      <c r="N703" s="6" t="s">
        <v>327</v>
      </c>
      <c r="O703" s="8">
        <v>4422</v>
      </c>
    </row>
    <row r="704" spans="1:15" x14ac:dyDescent="0.35">
      <c r="A704" s="6">
        <v>10950</v>
      </c>
      <c r="B704" s="6" t="s">
        <v>635</v>
      </c>
      <c r="C704" s="6">
        <v>1</v>
      </c>
      <c r="D704" s="7">
        <v>36631</v>
      </c>
      <c r="E704" s="7">
        <v>36659</v>
      </c>
      <c r="F704" s="7">
        <v>36638</v>
      </c>
      <c r="G704" s="6">
        <v>2</v>
      </c>
      <c r="H704" s="8">
        <v>2.5</v>
      </c>
      <c r="I704" s="6" t="s">
        <v>636</v>
      </c>
      <c r="J704" s="6" t="s">
        <v>638</v>
      </c>
      <c r="K704" s="6" t="s">
        <v>639</v>
      </c>
      <c r="M704" s="6" t="s">
        <v>640</v>
      </c>
      <c r="N704" s="6" t="s">
        <v>213</v>
      </c>
      <c r="O704" s="8">
        <v>110</v>
      </c>
    </row>
    <row r="705" spans="1:15" x14ac:dyDescent="0.35">
      <c r="A705" s="6">
        <v>10951</v>
      </c>
      <c r="B705" s="6" t="s">
        <v>777</v>
      </c>
      <c r="C705" s="6">
        <v>9</v>
      </c>
      <c r="D705" s="7">
        <v>36631</v>
      </c>
      <c r="E705" s="7">
        <v>36673</v>
      </c>
      <c r="F705" s="7">
        <v>36653</v>
      </c>
      <c r="G705" s="6">
        <v>2</v>
      </c>
      <c r="H705" s="8">
        <v>30.85</v>
      </c>
      <c r="I705" s="6" t="s">
        <v>778</v>
      </c>
      <c r="J705" s="6" t="s">
        <v>978</v>
      </c>
      <c r="K705" s="6" t="s">
        <v>781</v>
      </c>
      <c r="M705" s="6" t="s">
        <v>979</v>
      </c>
      <c r="N705" s="6" t="s">
        <v>219</v>
      </c>
      <c r="O705" s="8">
        <v>482.9</v>
      </c>
    </row>
    <row r="706" spans="1:15" x14ac:dyDescent="0.35">
      <c r="A706" s="6">
        <v>10952</v>
      </c>
      <c r="B706" s="6" t="s">
        <v>242</v>
      </c>
      <c r="C706" s="6">
        <v>1</v>
      </c>
      <c r="D706" s="7">
        <v>36631</v>
      </c>
      <c r="E706" s="7">
        <v>36673</v>
      </c>
      <c r="F706" s="7">
        <v>36639</v>
      </c>
      <c r="G706" s="6">
        <v>1</v>
      </c>
      <c r="H706" s="8">
        <v>40.42</v>
      </c>
      <c r="I706" s="6" t="s">
        <v>990</v>
      </c>
      <c r="J706" s="6" t="s">
        <v>246</v>
      </c>
      <c r="K706" s="6" t="s">
        <v>247</v>
      </c>
      <c r="M706" s="6" t="s">
        <v>248</v>
      </c>
      <c r="N706" s="6" t="s">
        <v>203</v>
      </c>
      <c r="O706" s="8">
        <v>491.2</v>
      </c>
    </row>
    <row r="707" spans="1:15" x14ac:dyDescent="0.35">
      <c r="A707" s="6">
        <v>10953</v>
      </c>
      <c r="B707" s="6" t="s">
        <v>267</v>
      </c>
      <c r="C707" s="6">
        <v>9</v>
      </c>
      <c r="D707" s="7">
        <v>36631</v>
      </c>
      <c r="E707" s="7">
        <v>36645</v>
      </c>
      <c r="F707" s="7">
        <v>36640</v>
      </c>
      <c r="G707" s="6">
        <v>2</v>
      </c>
      <c r="H707" s="8">
        <v>23.72</v>
      </c>
      <c r="I707" s="6" t="s">
        <v>268</v>
      </c>
      <c r="J707" s="6" t="s">
        <v>982</v>
      </c>
      <c r="K707" s="6" t="s">
        <v>983</v>
      </c>
      <c r="L707" s="6" t="s">
        <v>984</v>
      </c>
      <c r="M707" s="6" t="s">
        <v>985</v>
      </c>
      <c r="N707" s="6" t="s">
        <v>273</v>
      </c>
      <c r="O707" s="8">
        <v>4675</v>
      </c>
    </row>
    <row r="708" spans="1:15" x14ac:dyDescent="0.35">
      <c r="A708" s="6">
        <v>10954</v>
      </c>
      <c r="B708" s="6" t="s">
        <v>618</v>
      </c>
      <c r="C708" s="6">
        <v>5</v>
      </c>
      <c r="D708" s="7">
        <v>36632</v>
      </c>
      <c r="E708" s="7">
        <v>36674</v>
      </c>
      <c r="F708" s="7">
        <v>36635</v>
      </c>
      <c r="G708" s="6">
        <v>1</v>
      </c>
      <c r="H708" s="8">
        <v>27.91</v>
      </c>
      <c r="I708" s="6" t="s">
        <v>619</v>
      </c>
      <c r="J708" s="6" t="s">
        <v>621</v>
      </c>
      <c r="K708" s="6" t="s">
        <v>622</v>
      </c>
      <c r="L708" s="6" t="s">
        <v>623</v>
      </c>
      <c r="M708" s="6" t="s">
        <v>624</v>
      </c>
      <c r="N708" s="6" t="s">
        <v>507</v>
      </c>
      <c r="O708" s="8">
        <v>1902.1</v>
      </c>
    </row>
    <row r="709" spans="1:15" x14ac:dyDescent="0.35">
      <c r="A709" s="6">
        <v>10955</v>
      </c>
      <c r="B709" s="6" t="s">
        <v>432</v>
      </c>
      <c r="C709" s="6">
        <v>8</v>
      </c>
      <c r="D709" s="7">
        <v>36632</v>
      </c>
      <c r="E709" s="7">
        <v>36660</v>
      </c>
      <c r="F709" s="7">
        <v>36635</v>
      </c>
      <c r="G709" s="6">
        <v>2</v>
      </c>
      <c r="H709" s="8">
        <v>3.26</v>
      </c>
      <c r="I709" s="6" t="s">
        <v>433</v>
      </c>
      <c r="J709" s="6" t="s">
        <v>435</v>
      </c>
      <c r="K709" s="6" t="s">
        <v>436</v>
      </c>
      <c r="M709" s="6" t="s">
        <v>437</v>
      </c>
      <c r="N709" s="6" t="s">
        <v>283</v>
      </c>
      <c r="O709" s="8">
        <v>93</v>
      </c>
    </row>
    <row r="710" spans="1:15" x14ac:dyDescent="0.35">
      <c r="A710" s="6">
        <v>10956</v>
      </c>
      <c r="B710" s="6" t="s">
        <v>286</v>
      </c>
      <c r="C710" s="6">
        <v>6</v>
      </c>
      <c r="D710" s="7">
        <v>36632</v>
      </c>
      <c r="E710" s="7">
        <v>36674</v>
      </c>
      <c r="F710" s="7">
        <v>36635</v>
      </c>
      <c r="G710" s="6">
        <v>2</v>
      </c>
      <c r="H710" s="8">
        <v>44.65</v>
      </c>
      <c r="I710" s="6" t="s">
        <v>287</v>
      </c>
      <c r="J710" s="6" t="s">
        <v>289</v>
      </c>
      <c r="K710" s="6" t="s">
        <v>290</v>
      </c>
      <c r="M710" s="6" t="s">
        <v>291</v>
      </c>
      <c r="N710" s="6" t="s">
        <v>203</v>
      </c>
      <c r="O710" s="8">
        <v>677</v>
      </c>
    </row>
    <row r="711" spans="1:15" x14ac:dyDescent="0.35">
      <c r="A711" s="6">
        <v>10957</v>
      </c>
      <c r="B711" s="6" t="s">
        <v>519</v>
      </c>
      <c r="C711" s="6">
        <v>8</v>
      </c>
      <c r="D711" s="7">
        <v>36633</v>
      </c>
      <c r="E711" s="7">
        <v>36661</v>
      </c>
      <c r="F711" s="7">
        <v>36642</v>
      </c>
      <c r="G711" s="6">
        <v>3</v>
      </c>
      <c r="H711" s="8">
        <v>105.36</v>
      </c>
      <c r="I711" s="6" t="s">
        <v>520</v>
      </c>
      <c r="J711" s="6" t="s">
        <v>522</v>
      </c>
      <c r="K711" s="6" t="s">
        <v>523</v>
      </c>
      <c r="L711" s="6" t="s">
        <v>524</v>
      </c>
      <c r="M711" s="6" t="s">
        <v>525</v>
      </c>
      <c r="N711" s="6" t="s">
        <v>507</v>
      </c>
      <c r="O711" s="8">
        <v>1762.7</v>
      </c>
    </row>
    <row r="712" spans="1:15" x14ac:dyDescent="0.35">
      <c r="A712" s="6">
        <v>10958</v>
      </c>
      <c r="B712" s="6" t="s">
        <v>675</v>
      </c>
      <c r="C712" s="6">
        <v>7</v>
      </c>
      <c r="D712" s="7">
        <v>36633</v>
      </c>
      <c r="E712" s="7">
        <v>36661</v>
      </c>
      <c r="F712" s="7">
        <v>36642</v>
      </c>
      <c r="G712" s="6">
        <v>2</v>
      </c>
      <c r="H712" s="8">
        <v>49.56</v>
      </c>
      <c r="I712" s="6" t="s">
        <v>676</v>
      </c>
      <c r="J712" s="6" t="s">
        <v>678</v>
      </c>
      <c r="K712" s="6" t="s">
        <v>341</v>
      </c>
      <c r="M712" s="6" t="s">
        <v>342</v>
      </c>
      <c r="N712" s="6" t="s">
        <v>343</v>
      </c>
      <c r="O712" s="8">
        <v>781</v>
      </c>
    </row>
    <row r="713" spans="1:15" x14ac:dyDescent="0.35">
      <c r="A713" s="6">
        <v>10959</v>
      </c>
      <c r="B713" s="6" t="s">
        <v>484</v>
      </c>
      <c r="C713" s="6">
        <v>6</v>
      </c>
      <c r="D713" s="7">
        <v>36633</v>
      </c>
      <c r="E713" s="7">
        <v>36675</v>
      </c>
      <c r="F713" s="7">
        <v>36638</v>
      </c>
      <c r="G713" s="6">
        <v>2</v>
      </c>
      <c r="H713" s="8">
        <v>4.9800000000000004</v>
      </c>
      <c r="I713" s="6" t="s">
        <v>485</v>
      </c>
      <c r="J713" s="6" t="s">
        <v>487</v>
      </c>
      <c r="K713" s="6" t="s">
        <v>488</v>
      </c>
      <c r="L713" s="6" t="s">
        <v>366</v>
      </c>
      <c r="M713" s="6" t="s">
        <v>489</v>
      </c>
      <c r="N713" s="6" t="s">
        <v>368</v>
      </c>
      <c r="O713" s="8">
        <v>155</v>
      </c>
    </row>
    <row r="714" spans="1:15" x14ac:dyDescent="0.35">
      <c r="A714" s="6">
        <v>10960</v>
      </c>
      <c r="B714" s="6" t="s">
        <v>519</v>
      </c>
      <c r="C714" s="6">
        <v>3</v>
      </c>
      <c r="D714" s="7">
        <v>36634</v>
      </c>
      <c r="E714" s="7">
        <v>36648</v>
      </c>
      <c r="F714" s="7">
        <v>36654</v>
      </c>
      <c r="G714" s="6">
        <v>1</v>
      </c>
      <c r="H714" s="8">
        <v>2.08</v>
      </c>
      <c r="I714" s="6" t="s">
        <v>520</v>
      </c>
      <c r="J714" s="6" t="s">
        <v>522</v>
      </c>
      <c r="K714" s="6" t="s">
        <v>523</v>
      </c>
      <c r="L714" s="6" t="s">
        <v>524</v>
      </c>
      <c r="M714" s="6" t="s">
        <v>525</v>
      </c>
      <c r="N714" s="6" t="s">
        <v>507</v>
      </c>
      <c r="O714" s="8">
        <v>276.60000000000002</v>
      </c>
    </row>
    <row r="715" spans="1:15" x14ac:dyDescent="0.35">
      <c r="A715" s="6">
        <v>10961</v>
      </c>
      <c r="B715" s="6" t="s">
        <v>734</v>
      </c>
      <c r="C715" s="6">
        <v>8</v>
      </c>
      <c r="D715" s="7">
        <v>36634</v>
      </c>
      <c r="E715" s="7">
        <v>36662</v>
      </c>
      <c r="F715" s="7">
        <v>36645</v>
      </c>
      <c r="G715" s="6">
        <v>1</v>
      </c>
      <c r="H715" s="8">
        <v>104.47</v>
      </c>
      <c r="I715" s="6" t="s">
        <v>735</v>
      </c>
      <c r="J715" s="6" t="s">
        <v>737</v>
      </c>
      <c r="K715" s="6" t="s">
        <v>365</v>
      </c>
      <c r="L715" s="6" t="s">
        <v>366</v>
      </c>
      <c r="M715" s="6" t="s">
        <v>738</v>
      </c>
      <c r="N715" s="6" t="s">
        <v>368</v>
      </c>
      <c r="O715" s="8">
        <v>1122</v>
      </c>
    </row>
    <row r="716" spans="1:15" x14ac:dyDescent="0.35">
      <c r="A716" s="6">
        <v>10962</v>
      </c>
      <c r="B716" s="6" t="s">
        <v>740</v>
      </c>
      <c r="C716" s="6">
        <v>8</v>
      </c>
      <c r="D716" s="7">
        <v>36634</v>
      </c>
      <c r="E716" s="7">
        <v>36662</v>
      </c>
      <c r="F716" s="7">
        <v>36638</v>
      </c>
      <c r="G716" s="6">
        <v>2</v>
      </c>
      <c r="H716" s="8">
        <v>275.79000000000002</v>
      </c>
      <c r="I716" s="6" t="s">
        <v>741</v>
      </c>
      <c r="J716" s="6" t="s">
        <v>743</v>
      </c>
      <c r="K716" s="6" t="s">
        <v>744</v>
      </c>
      <c r="M716" s="6" t="s">
        <v>745</v>
      </c>
      <c r="N716" s="6" t="s">
        <v>203</v>
      </c>
      <c r="O716" s="8">
        <v>3584</v>
      </c>
    </row>
    <row r="717" spans="1:15" x14ac:dyDescent="0.35">
      <c r="A717" s="6">
        <v>10963</v>
      </c>
      <c r="B717" s="6" t="s">
        <v>460</v>
      </c>
      <c r="C717" s="6">
        <v>9</v>
      </c>
      <c r="D717" s="7">
        <v>36634</v>
      </c>
      <c r="E717" s="7">
        <v>36662</v>
      </c>
      <c r="F717" s="7">
        <v>36641</v>
      </c>
      <c r="G717" s="6">
        <v>3</v>
      </c>
      <c r="H717" s="8">
        <v>2.7</v>
      </c>
      <c r="I717" s="6" t="s">
        <v>461</v>
      </c>
      <c r="J717" s="6" t="s">
        <v>463</v>
      </c>
      <c r="K717" s="6" t="s">
        <v>464</v>
      </c>
      <c r="M717" s="6" t="s">
        <v>465</v>
      </c>
      <c r="N717" s="6" t="s">
        <v>466</v>
      </c>
      <c r="O717" s="8">
        <v>68</v>
      </c>
    </row>
    <row r="718" spans="1:15" x14ac:dyDescent="0.35">
      <c r="A718" s="6">
        <v>10964</v>
      </c>
      <c r="B718" s="6" t="s">
        <v>824</v>
      </c>
      <c r="C718" s="6">
        <v>3</v>
      </c>
      <c r="D718" s="7">
        <v>36635</v>
      </c>
      <c r="E718" s="7">
        <v>36663</v>
      </c>
      <c r="F718" s="7">
        <v>36639</v>
      </c>
      <c r="G718" s="6">
        <v>2</v>
      </c>
      <c r="H718" s="8">
        <v>87.38</v>
      </c>
      <c r="I718" s="6" t="s">
        <v>825</v>
      </c>
      <c r="J718" s="6" t="s">
        <v>827</v>
      </c>
      <c r="K718" s="6" t="s">
        <v>702</v>
      </c>
      <c r="M718" s="6" t="s">
        <v>828</v>
      </c>
      <c r="N718" s="6" t="s">
        <v>201</v>
      </c>
      <c r="O718" s="8">
        <v>2052.5</v>
      </c>
    </row>
    <row r="719" spans="1:15" x14ac:dyDescent="0.35">
      <c r="A719" s="6">
        <v>10965</v>
      </c>
      <c r="B719" s="6" t="s">
        <v>681</v>
      </c>
      <c r="C719" s="6">
        <v>6</v>
      </c>
      <c r="D719" s="7">
        <v>36635</v>
      </c>
      <c r="E719" s="7">
        <v>36663</v>
      </c>
      <c r="F719" s="7">
        <v>36645</v>
      </c>
      <c r="G719" s="6">
        <v>3</v>
      </c>
      <c r="H719" s="8">
        <v>144.38</v>
      </c>
      <c r="I719" s="6" t="s">
        <v>682</v>
      </c>
      <c r="J719" s="6" t="s">
        <v>684</v>
      </c>
      <c r="K719" s="6" t="s">
        <v>685</v>
      </c>
      <c r="L719" s="6" t="s">
        <v>686</v>
      </c>
      <c r="M719" s="6" t="s">
        <v>687</v>
      </c>
      <c r="N719" s="6" t="s">
        <v>498</v>
      </c>
      <c r="O719" s="8">
        <v>848</v>
      </c>
    </row>
    <row r="720" spans="1:15" x14ac:dyDescent="0.35">
      <c r="A720" s="6">
        <v>10966</v>
      </c>
      <c r="B720" s="6" t="s">
        <v>353</v>
      </c>
      <c r="C720" s="6">
        <v>4</v>
      </c>
      <c r="D720" s="7">
        <v>36635</v>
      </c>
      <c r="E720" s="7">
        <v>36663</v>
      </c>
      <c r="F720" s="7">
        <v>36654</v>
      </c>
      <c r="G720" s="6">
        <v>1</v>
      </c>
      <c r="H720" s="8">
        <v>27.19</v>
      </c>
      <c r="I720" s="6" t="s">
        <v>354</v>
      </c>
      <c r="J720" s="6" t="s">
        <v>977</v>
      </c>
      <c r="K720" s="6" t="s">
        <v>357</v>
      </c>
      <c r="M720" s="6" t="s">
        <v>358</v>
      </c>
      <c r="N720" s="6" t="s">
        <v>219</v>
      </c>
      <c r="O720" s="8">
        <v>1255.5999999999999</v>
      </c>
    </row>
    <row r="721" spans="1:15" x14ac:dyDescent="0.35">
      <c r="A721" s="6">
        <v>10967</v>
      </c>
      <c r="B721" s="6" t="s">
        <v>863</v>
      </c>
      <c r="C721" s="6">
        <v>2</v>
      </c>
      <c r="D721" s="7">
        <v>36638</v>
      </c>
      <c r="E721" s="7">
        <v>36666</v>
      </c>
      <c r="F721" s="7">
        <v>36648</v>
      </c>
      <c r="G721" s="6">
        <v>2</v>
      </c>
      <c r="H721" s="8">
        <v>62.22</v>
      </c>
      <c r="I721" s="6" t="s">
        <v>864</v>
      </c>
      <c r="J721" s="6" t="s">
        <v>866</v>
      </c>
      <c r="K721" s="6" t="s">
        <v>867</v>
      </c>
      <c r="M721" s="6" t="s">
        <v>868</v>
      </c>
      <c r="N721" s="6" t="s">
        <v>203</v>
      </c>
      <c r="O721" s="8">
        <v>910.4</v>
      </c>
    </row>
    <row r="722" spans="1:15" x14ac:dyDescent="0.35">
      <c r="A722" s="6">
        <v>10968</v>
      </c>
      <c r="B722" s="6" t="s">
        <v>400</v>
      </c>
      <c r="C722" s="6">
        <v>1</v>
      </c>
      <c r="D722" s="7">
        <v>36638</v>
      </c>
      <c r="E722" s="7">
        <v>36666</v>
      </c>
      <c r="F722" s="7">
        <v>36647</v>
      </c>
      <c r="G722" s="6">
        <v>3</v>
      </c>
      <c r="H722" s="8">
        <v>74.599999999999994</v>
      </c>
      <c r="I722" s="6" t="s">
        <v>401</v>
      </c>
      <c r="J722" s="6" t="s">
        <v>404</v>
      </c>
      <c r="K722" s="6" t="s">
        <v>405</v>
      </c>
      <c r="M722" s="6" t="s">
        <v>406</v>
      </c>
      <c r="N722" s="6" t="s">
        <v>216</v>
      </c>
      <c r="O722" s="8">
        <v>1408</v>
      </c>
    </row>
    <row r="723" spans="1:15" x14ac:dyDescent="0.35">
      <c r="A723" s="6">
        <v>10969</v>
      </c>
      <c r="B723" s="6" t="s">
        <v>360</v>
      </c>
      <c r="C723" s="6">
        <v>1</v>
      </c>
      <c r="D723" s="7">
        <v>36638</v>
      </c>
      <c r="E723" s="7">
        <v>36666</v>
      </c>
      <c r="F723" s="7">
        <v>36645</v>
      </c>
      <c r="G723" s="6">
        <v>2</v>
      </c>
      <c r="H723" s="8">
        <v>0.21</v>
      </c>
      <c r="I723" s="6" t="s">
        <v>361</v>
      </c>
      <c r="J723" s="6" t="s">
        <v>364</v>
      </c>
      <c r="K723" s="6" t="s">
        <v>365</v>
      </c>
      <c r="L723" s="6" t="s">
        <v>366</v>
      </c>
      <c r="M723" s="6" t="s">
        <v>367</v>
      </c>
      <c r="N723" s="6" t="s">
        <v>368</v>
      </c>
      <c r="O723" s="8">
        <v>108</v>
      </c>
    </row>
    <row r="724" spans="1:15" x14ac:dyDescent="0.35">
      <c r="A724" s="6">
        <v>10970</v>
      </c>
      <c r="B724" s="6" t="s">
        <v>303</v>
      </c>
      <c r="C724" s="6">
        <v>9</v>
      </c>
      <c r="D724" s="7">
        <v>36639</v>
      </c>
      <c r="E724" s="7">
        <v>36653</v>
      </c>
      <c r="F724" s="7">
        <v>36670</v>
      </c>
      <c r="G724" s="6">
        <v>1</v>
      </c>
      <c r="H724" s="8">
        <v>16.16</v>
      </c>
      <c r="I724" s="6" t="s">
        <v>304</v>
      </c>
      <c r="J724" s="6" t="s">
        <v>306</v>
      </c>
      <c r="K724" s="6" t="s">
        <v>307</v>
      </c>
      <c r="M724" s="6" t="s">
        <v>308</v>
      </c>
      <c r="N724" s="6" t="s">
        <v>215</v>
      </c>
      <c r="O724" s="8">
        <v>280</v>
      </c>
    </row>
    <row r="725" spans="1:15" x14ac:dyDescent="0.35">
      <c r="A725" s="6">
        <v>10971</v>
      </c>
      <c r="B725" s="6" t="s">
        <v>446</v>
      </c>
      <c r="C725" s="6">
        <v>2</v>
      </c>
      <c r="D725" s="7">
        <v>36639</v>
      </c>
      <c r="E725" s="7">
        <v>36667</v>
      </c>
      <c r="F725" s="7">
        <v>36648</v>
      </c>
      <c r="G725" s="6">
        <v>2</v>
      </c>
      <c r="H725" s="8">
        <v>121.82</v>
      </c>
      <c r="I725" s="6" t="s">
        <v>447</v>
      </c>
      <c r="J725" s="6" t="s">
        <v>449</v>
      </c>
      <c r="K725" s="6" t="s">
        <v>389</v>
      </c>
      <c r="M725" s="6" t="s">
        <v>390</v>
      </c>
      <c r="N725" s="6" t="s">
        <v>201</v>
      </c>
      <c r="O725" s="8">
        <v>1733.06</v>
      </c>
    </row>
    <row r="726" spans="1:15" x14ac:dyDescent="0.35">
      <c r="A726" s="6">
        <v>10972</v>
      </c>
      <c r="B726" s="6" t="s">
        <v>560</v>
      </c>
      <c r="C726" s="6">
        <v>4</v>
      </c>
      <c r="D726" s="7">
        <v>36639</v>
      </c>
      <c r="E726" s="7">
        <v>36667</v>
      </c>
      <c r="F726" s="7">
        <v>36641</v>
      </c>
      <c r="G726" s="6">
        <v>2</v>
      </c>
      <c r="H726" s="8">
        <v>0.02</v>
      </c>
      <c r="I726" s="6" t="s">
        <v>561</v>
      </c>
      <c r="J726" s="6" t="s">
        <v>563</v>
      </c>
      <c r="K726" s="6" t="s">
        <v>564</v>
      </c>
      <c r="M726" s="6" t="s">
        <v>565</v>
      </c>
      <c r="N726" s="6" t="s">
        <v>201</v>
      </c>
      <c r="O726" s="8">
        <v>251.5</v>
      </c>
    </row>
    <row r="727" spans="1:15" x14ac:dyDescent="0.35">
      <c r="A727" s="6">
        <v>10973</v>
      </c>
      <c r="B727" s="6" t="s">
        <v>560</v>
      </c>
      <c r="C727" s="6">
        <v>6</v>
      </c>
      <c r="D727" s="7">
        <v>36639</v>
      </c>
      <c r="E727" s="7">
        <v>36667</v>
      </c>
      <c r="F727" s="7">
        <v>36642</v>
      </c>
      <c r="G727" s="6">
        <v>2</v>
      </c>
      <c r="H727" s="8">
        <v>15.17</v>
      </c>
      <c r="I727" s="6" t="s">
        <v>561</v>
      </c>
      <c r="J727" s="6" t="s">
        <v>563</v>
      </c>
      <c r="K727" s="6" t="s">
        <v>564</v>
      </c>
      <c r="M727" s="6" t="s">
        <v>565</v>
      </c>
      <c r="N727" s="6" t="s">
        <v>201</v>
      </c>
      <c r="O727" s="8">
        <v>291.55</v>
      </c>
    </row>
    <row r="728" spans="1:15" x14ac:dyDescent="0.35">
      <c r="A728" s="6">
        <v>10974</v>
      </c>
      <c r="B728" s="6" t="s">
        <v>831</v>
      </c>
      <c r="C728" s="6">
        <v>3</v>
      </c>
      <c r="D728" s="7">
        <v>36640</v>
      </c>
      <c r="E728" s="7">
        <v>36654</v>
      </c>
      <c r="F728" s="7">
        <v>36649</v>
      </c>
      <c r="G728" s="6">
        <v>3</v>
      </c>
      <c r="H728" s="8">
        <v>12.96</v>
      </c>
      <c r="I728" s="6" t="s">
        <v>832</v>
      </c>
      <c r="J728" s="6" t="s">
        <v>834</v>
      </c>
      <c r="K728" s="6" t="s">
        <v>835</v>
      </c>
      <c r="L728" s="6" t="s">
        <v>836</v>
      </c>
      <c r="M728" s="6" t="s">
        <v>837</v>
      </c>
      <c r="N728" s="6" t="s">
        <v>498</v>
      </c>
      <c r="O728" s="8">
        <v>439</v>
      </c>
    </row>
    <row r="729" spans="1:15" x14ac:dyDescent="0.35">
      <c r="A729" s="6">
        <v>10975</v>
      </c>
      <c r="B729" s="6" t="s">
        <v>319</v>
      </c>
      <c r="C729" s="6">
        <v>1</v>
      </c>
      <c r="D729" s="7">
        <v>36640</v>
      </c>
      <c r="E729" s="7">
        <v>36668</v>
      </c>
      <c r="F729" s="7">
        <v>36642</v>
      </c>
      <c r="G729" s="6">
        <v>3</v>
      </c>
      <c r="H729" s="8">
        <v>32.270000000000003</v>
      </c>
      <c r="I729" s="6" t="s">
        <v>320</v>
      </c>
      <c r="J729" s="6" t="s">
        <v>323</v>
      </c>
      <c r="K729" s="6" t="s">
        <v>324</v>
      </c>
      <c r="L729" s="6" t="s">
        <v>325</v>
      </c>
      <c r="M729" s="6" t="s">
        <v>326</v>
      </c>
      <c r="N729" s="6" t="s">
        <v>327</v>
      </c>
      <c r="O729" s="8">
        <v>717.5</v>
      </c>
    </row>
    <row r="730" spans="1:15" x14ac:dyDescent="0.35">
      <c r="A730" s="6">
        <v>10976</v>
      </c>
      <c r="B730" s="6" t="s">
        <v>519</v>
      </c>
      <c r="C730" s="6">
        <v>1</v>
      </c>
      <c r="D730" s="7">
        <v>36640</v>
      </c>
      <c r="E730" s="7">
        <v>36682</v>
      </c>
      <c r="F730" s="7">
        <v>36649</v>
      </c>
      <c r="G730" s="6">
        <v>1</v>
      </c>
      <c r="H730" s="8">
        <v>37.97</v>
      </c>
      <c r="I730" s="6" t="s">
        <v>520</v>
      </c>
      <c r="J730" s="6" t="s">
        <v>522</v>
      </c>
      <c r="K730" s="6" t="s">
        <v>523</v>
      </c>
      <c r="L730" s="6" t="s">
        <v>524</v>
      </c>
      <c r="M730" s="6" t="s">
        <v>525</v>
      </c>
      <c r="N730" s="6" t="s">
        <v>507</v>
      </c>
      <c r="O730" s="8">
        <v>912</v>
      </c>
    </row>
    <row r="731" spans="1:15" x14ac:dyDescent="0.35">
      <c r="A731" s="6">
        <v>10977</v>
      </c>
      <c r="B731" s="6" t="s">
        <v>432</v>
      </c>
      <c r="C731" s="6">
        <v>8</v>
      </c>
      <c r="D731" s="7">
        <v>36641</v>
      </c>
      <c r="E731" s="7">
        <v>36669</v>
      </c>
      <c r="F731" s="7">
        <v>36656</v>
      </c>
      <c r="G731" s="6">
        <v>3</v>
      </c>
      <c r="H731" s="8">
        <v>208.5</v>
      </c>
      <c r="I731" s="6" t="s">
        <v>433</v>
      </c>
      <c r="J731" s="6" t="s">
        <v>435</v>
      </c>
      <c r="K731" s="6" t="s">
        <v>436</v>
      </c>
      <c r="M731" s="6" t="s">
        <v>437</v>
      </c>
      <c r="N731" s="6" t="s">
        <v>283</v>
      </c>
      <c r="O731" s="8">
        <v>2233</v>
      </c>
    </row>
    <row r="732" spans="1:15" x14ac:dyDescent="0.35">
      <c r="A732" s="6">
        <v>10978</v>
      </c>
      <c r="B732" s="6" t="s">
        <v>643</v>
      </c>
      <c r="C732" s="6">
        <v>9</v>
      </c>
      <c r="D732" s="7">
        <v>36641</v>
      </c>
      <c r="E732" s="7">
        <v>36669</v>
      </c>
      <c r="F732" s="7">
        <v>36669</v>
      </c>
      <c r="G732" s="6">
        <v>2</v>
      </c>
      <c r="H732" s="8">
        <v>32.82</v>
      </c>
      <c r="I732" s="6" t="s">
        <v>644</v>
      </c>
      <c r="J732" s="6" t="s">
        <v>646</v>
      </c>
      <c r="K732" s="6" t="s">
        <v>647</v>
      </c>
      <c r="M732" s="6" t="s">
        <v>648</v>
      </c>
      <c r="N732" s="6" t="s">
        <v>649</v>
      </c>
      <c r="O732" s="8">
        <v>1500.7</v>
      </c>
    </row>
    <row r="733" spans="1:15" x14ac:dyDescent="0.35">
      <c r="A733" s="6">
        <v>10979</v>
      </c>
      <c r="B733" s="6" t="s">
        <v>400</v>
      </c>
      <c r="C733" s="6">
        <v>8</v>
      </c>
      <c r="D733" s="7">
        <v>36641</v>
      </c>
      <c r="E733" s="7">
        <v>36669</v>
      </c>
      <c r="F733" s="7">
        <v>36646</v>
      </c>
      <c r="G733" s="6">
        <v>2</v>
      </c>
      <c r="H733" s="8">
        <v>353.07</v>
      </c>
      <c r="I733" s="6" t="s">
        <v>401</v>
      </c>
      <c r="J733" s="6" t="s">
        <v>404</v>
      </c>
      <c r="K733" s="6" t="s">
        <v>405</v>
      </c>
      <c r="M733" s="6" t="s">
        <v>406</v>
      </c>
      <c r="N733" s="6" t="s">
        <v>216</v>
      </c>
      <c r="O733" s="8">
        <v>4813.5</v>
      </c>
    </row>
    <row r="734" spans="1:15" x14ac:dyDescent="0.35">
      <c r="A734" s="6">
        <v>10980</v>
      </c>
      <c r="B734" s="6" t="s">
        <v>432</v>
      </c>
      <c r="C734" s="6">
        <v>4</v>
      </c>
      <c r="D734" s="7">
        <v>36642</v>
      </c>
      <c r="E734" s="7">
        <v>36684</v>
      </c>
      <c r="F734" s="7">
        <v>36663</v>
      </c>
      <c r="G734" s="6">
        <v>1</v>
      </c>
      <c r="H734" s="8">
        <v>1.26</v>
      </c>
      <c r="I734" s="6" t="s">
        <v>433</v>
      </c>
      <c r="J734" s="6" t="s">
        <v>435</v>
      </c>
      <c r="K734" s="6" t="s">
        <v>436</v>
      </c>
      <c r="M734" s="6" t="s">
        <v>437</v>
      </c>
      <c r="N734" s="6" t="s">
        <v>283</v>
      </c>
      <c r="O734" s="8">
        <v>310</v>
      </c>
    </row>
    <row r="735" spans="1:15" x14ac:dyDescent="0.35">
      <c r="A735" s="6">
        <v>10981</v>
      </c>
      <c r="B735" s="6" t="s">
        <v>510</v>
      </c>
      <c r="C735" s="6">
        <v>1</v>
      </c>
      <c r="D735" s="7">
        <v>36642</v>
      </c>
      <c r="E735" s="7">
        <v>36670</v>
      </c>
      <c r="F735" s="7">
        <v>36648</v>
      </c>
      <c r="G735" s="6">
        <v>2</v>
      </c>
      <c r="H735" s="8">
        <v>193.37</v>
      </c>
      <c r="I735" s="6" t="s">
        <v>511</v>
      </c>
      <c r="J735" s="6" t="s">
        <v>513</v>
      </c>
      <c r="K735" s="6" t="s">
        <v>514</v>
      </c>
      <c r="L735" s="6" t="s">
        <v>515</v>
      </c>
      <c r="M735" s="6" t="s">
        <v>516</v>
      </c>
      <c r="N735" s="6" t="s">
        <v>368</v>
      </c>
      <c r="O735" s="8">
        <v>15810</v>
      </c>
    </row>
    <row r="736" spans="1:15" x14ac:dyDescent="0.35">
      <c r="A736" s="6">
        <v>10982</v>
      </c>
      <c r="B736" s="6" t="s">
        <v>319</v>
      </c>
      <c r="C736" s="6">
        <v>2</v>
      </c>
      <c r="D736" s="7">
        <v>36642</v>
      </c>
      <c r="E736" s="7">
        <v>36670</v>
      </c>
      <c r="F736" s="7">
        <v>36654</v>
      </c>
      <c r="G736" s="6">
        <v>1</v>
      </c>
      <c r="H736" s="8">
        <v>14.01</v>
      </c>
      <c r="I736" s="6" t="s">
        <v>320</v>
      </c>
      <c r="J736" s="6" t="s">
        <v>323</v>
      </c>
      <c r="K736" s="6" t="s">
        <v>324</v>
      </c>
      <c r="L736" s="6" t="s">
        <v>325</v>
      </c>
      <c r="M736" s="6" t="s">
        <v>326</v>
      </c>
      <c r="N736" s="6" t="s">
        <v>327</v>
      </c>
      <c r="O736" s="8">
        <v>1014</v>
      </c>
    </row>
    <row r="737" spans="1:15" x14ac:dyDescent="0.35">
      <c r="A737" s="6">
        <v>10983</v>
      </c>
      <c r="B737" s="6" t="s">
        <v>800</v>
      </c>
      <c r="C737" s="6">
        <v>2</v>
      </c>
      <c r="D737" s="7">
        <v>36642</v>
      </c>
      <c r="E737" s="7">
        <v>36670</v>
      </c>
      <c r="F737" s="7">
        <v>36652</v>
      </c>
      <c r="G737" s="6">
        <v>2</v>
      </c>
      <c r="H737" s="8">
        <v>657.54</v>
      </c>
      <c r="I737" s="6" t="s">
        <v>801</v>
      </c>
      <c r="J737" s="6" t="s">
        <v>803</v>
      </c>
      <c r="K737" s="6" t="s">
        <v>804</v>
      </c>
      <c r="L737" s="6" t="s">
        <v>805</v>
      </c>
      <c r="M737" s="6" t="s">
        <v>806</v>
      </c>
      <c r="N737" s="6" t="s">
        <v>498</v>
      </c>
      <c r="O737" s="8">
        <v>796.5</v>
      </c>
    </row>
    <row r="738" spans="1:15" x14ac:dyDescent="0.35">
      <c r="A738" s="6">
        <v>10984</v>
      </c>
      <c r="B738" s="6" t="s">
        <v>800</v>
      </c>
      <c r="C738" s="6">
        <v>1</v>
      </c>
      <c r="D738" s="7">
        <v>36645</v>
      </c>
      <c r="E738" s="7">
        <v>36673</v>
      </c>
      <c r="F738" s="7">
        <v>36649</v>
      </c>
      <c r="G738" s="6">
        <v>3</v>
      </c>
      <c r="H738" s="8">
        <v>211.22</v>
      </c>
      <c r="I738" s="6" t="s">
        <v>801</v>
      </c>
      <c r="J738" s="6" t="s">
        <v>803</v>
      </c>
      <c r="K738" s="6" t="s">
        <v>804</v>
      </c>
      <c r="L738" s="6" t="s">
        <v>805</v>
      </c>
      <c r="M738" s="6" t="s">
        <v>806</v>
      </c>
      <c r="N738" s="6" t="s">
        <v>498</v>
      </c>
      <c r="O738" s="8">
        <v>1809.75</v>
      </c>
    </row>
    <row r="739" spans="1:15" x14ac:dyDescent="0.35">
      <c r="A739" s="6">
        <v>10985</v>
      </c>
      <c r="B739" s="6" t="s">
        <v>536</v>
      </c>
      <c r="C739" s="6">
        <v>2</v>
      </c>
      <c r="D739" s="7">
        <v>36645</v>
      </c>
      <c r="E739" s="7">
        <v>36673</v>
      </c>
      <c r="F739" s="7">
        <v>36648</v>
      </c>
      <c r="G739" s="6">
        <v>1</v>
      </c>
      <c r="H739" s="8">
        <v>91.51</v>
      </c>
      <c r="I739" s="6" t="s">
        <v>537</v>
      </c>
      <c r="J739" s="6" t="s">
        <v>539</v>
      </c>
      <c r="K739" s="6" t="s">
        <v>540</v>
      </c>
      <c r="L739" s="6" t="s">
        <v>541</v>
      </c>
      <c r="N739" s="6" t="s">
        <v>542</v>
      </c>
      <c r="O739" s="8">
        <v>2248.1999999999998</v>
      </c>
    </row>
    <row r="740" spans="1:15" x14ac:dyDescent="0.35">
      <c r="A740" s="6">
        <v>10986</v>
      </c>
      <c r="B740" s="6" t="s">
        <v>675</v>
      </c>
      <c r="C740" s="6">
        <v>8</v>
      </c>
      <c r="D740" s="7">
        <v>36645</v>
      </c>
      <c r="E740" s="7">
        <v>36673</v>
      </c>
      <c r="F740" s="7">
        <v>36667</v>
      </c>
      <c r="G740" s="6">
        <v>2</v>
      </c>
      <c r="H740" s="8">
        <v>217.86</v>
      </c>
      <c r="I740" s="6" t="s">
        <v>676</v>
      </c>
      <c r="J740" s="6" t="s">
        <v>678</v>
      </c>
      <c r="K740" s="6" t="s">
        <v>341</v>
      </c>
      <c r="M740" s="6" t="s">
        <v>342</v>
      </c>
      <c r="N740" s="6" t="s">
        <v>343</v>
      </c>
      <c r="O740" s="8">
        <v>2220</v>
      </c>
    </row>
    <row r="741" spans="1:15" x14ac:dyDescent="0.35">
      <c r="A741" s="6">
        <v>10987</v>
      </c>
      <c r="B741" s="6" t="s">
        <v>393</v>
      </c>
      <c r="C741" s="6">
        <v>8</v>
      </c>
      <c r="D741" s="7">
        <v>36646</v>
      </c>
      <c r="E741" s="7">
        <v>36674</v>
      </c>
      <c r="F741" s="7">
        <v>36652</v>
      </c>
      <c r="G741" s="6">
        <v>1</v>
      </c>
      <c r="H741" s="8">
        <v>185.48</v>
      </c>
      <c r="I741" s="6" t="s">
        <v>394</v>
      </c>
      <c r="J741" s="6" t="s">
        <v>396</v>
      </c>
      <c r="K741" s="6" t="s">
        <v>271</v>
      </c>
      <c r="M741" s="6" t="s">
        <v>397</v>
      </c>
      <c r="N741" s="6" t="s">
        <v>273</v>
      </c>
      <c r="O741" s="8">
        <v>2772</v>
      </c>
    </row>
    <row r="742" spans="1:15" x14ac:dyDescent="0.35">
      <c r="A742" s="6">
        <v>10988</v>
      </c>
      <c r="B742" s="6" t="s">
        <v>753</v>
      </c>
      <c r="C742" s="6">
        <v>3</v>
      </c>
      <c r="D742" s="7">
        <v>36646</v>
      </c>
      <c r="E742" s="7">
        <v>36674</v>
      </c>
      <c r="F742" s="7">
        <v>36656</v>
      </c>
      <c r="G742" s="6">
        <v>2</v>
      </c>
      <c r="H742" s="8">
        <v>61.14</v>
      </c>
      <c r="I742" s="6" t="s">
        <v>754</v>
      </c>
      <c r="J742" s="6" t="s">
        <v>757</v>
      </c>
      <c r="K742" s="6" t="s">
        <v>758</v>
      </c>
      <c r="L742" s="6" t="s">
        <v>759</v>
      </c>
      <c r="M742" s="6" t="s">
        <v>760</v>
      </c>
      <c r="N742" s="6" t="s">
        <v>498</v>
      </c>
      <c r="O742" s="8">
        <v>3772</v>
      </c>
    </row>
    <row r="743" spans="1:15" x14ac:dyDescent="0.35">
      <c r="A743" s="6">
        <v>10989</v>
      </c>
      <c r="B743" s="6" t="s">
        <v>727</v>
      </c>
      <c r="C743" s="6">
        <v>2</v>
      </c>
      <c r="D743" s="7">
        <v>36646</v>
      </c>
      <c r="E743" s="7">
        <v>36674</v>
      </c>
      <c r="F743" s="7">
        <v>36648</v>
      </c>
      <c r="G743" s="6">
        <v>1</v>
      </c>
      <c r="H743" s="8">
        <v>34.76</v>
      </c>
      <c r="I743" s="6" t="s">
        <v>728</v>
      </c>
      <c r="J743" s="6" t="s">
        <v>730</v>
      </c>
      <c r="K743" s="6" t="s">
        <v>514</v>
      </c>
      <c r="L743" s="6" t="s">
        <v>515</v>
      </c>
      <c r="M743" s="6" t="s">
        <v>731</v>
      </c>
      <c r="N743" s="6" t="s">
        <v>368</v>
      </c>
      <c r="O743" s="8">
        <v>1353.6</v>
      </c>
    </row>
    <row r="744" spans="1:15" x14ac:dyDescent="0.35">
      <c r="A744" s="6">
        <v>10990</v>
      </c>
      <c r="B744" s="6" t="s">
        <v>400</v>
      </c>
      <c r="C744" s="6">
        <v>2</v>
      </c>
      <c r="D744" s="7">
        <v>36647</v>
      </c>
      <c r="E744" s="7">
        <v>36689</v>
      </c>
      <c r="F744" s="7">
        <v>36653</v>
      </c>
      <c r="G744" s="6">
        <v>3</v>
      </c>
      <c r="H744" s="8">
        <v>117.61</v>
      </c>
      <c r="I744" s="6" t="s">
        <v>401</v>
      </c>
      <c r="J744" s="6" t="s">
        <v>404</v>
      </c>
      <c r="K744" s="6" t="s">
        <v>405</v>
      </c>
      <c r="M744" s="6" t="s">
        <v>406</v>
      </c>
      <c r="N744" s="6" t="s">
        <v>216</v>
      </c>
      <c r="O744" s="8">
        <v>4931</v>
      </c>
    </row>
    <row r="745" spans="1:15" x14ac:dyDescent="0.35">
      <c r="A745" s="6">
        <v>10991</v>
      </c>
      <c r="B745" s="6" t="s">
        <v>740</v>
      </c>
      <c r="C745" s="6">
        <v>1</v>
      </c>
      <c r="D745" s="7">
        <v>36647</v>
      </c>
      <c r="E745" s="7">
        <v>36675</v>
      </c>
      <c r="F745" s="7">
        <v>36653</v>
      </c>
      <c r="G745" s="6">
        <v>1</v>
      </c>
      <c r="H745" s="8">
        <v>38.51</v>
      </c>
      <c r="I745" s="6" t="s">
        <v>741</v>
      </c>
      <c r="J745" s="6" t="s">
        <v>743</v>
      </c>
      <c r="K745" s="6" t="s">
        <v>744</v>
      </c>
      <c r="M745" s="6" t="s">
        <v>745</v>
      </c>
      <c r="N745" s="6" t="s">
        <v>203</v>
      </c>
      <c r="O745" s="8">
        <v>2870</v>
      </c>
    </row>
    <row r="746" spans="1:15" x14ac:dyDescent="0.35">
      <c r="A746" s="6">
        <v>10992</v>
      </c>
      <c r="B746" s="6" t="s">
        <v>848</v>
      </c>
      <c r="C746" s="6">
        <v>1</v>
      </c>
      <c r="D746" s="7">
        <v>36647</v>
      </c>
      <c r="E746" s="7">
        <v>36675</v>
      </c>
      <c r="F746" s="7">
        <v>36649</v>
      </c>
      <c r="G746" s="6">
        <v>3</v>
      </c>
      <c r="H746" s="8">
        <v>4.2699999999999996</v>
      </c>
      <c r="I746" s="6" t="s">
        <v>849</v>
      </c>
      <c r="J746" s="6" t="s">
        <v>851</v>
      </c>
      <c r="K746" s="6" t="s">
        <v>631</v>
      </c>
      <c r="L746" s="6" t="s">
        <v>496</v>
      </c>
      <c r="M746" s="6" t="s">
        <v>852</v>
      </c>
      <c r="N746" s="6" t="s">
        <v>498</v>
      </c>
      <c r="O746" s="8">
        <v>69.599999999999994</v>
      </c>
    </row>
    <row r="747" spans="1:15" x14ac:dyDescent="0.35">
      <c r="A747" s="6">
        <v>10993</v>
      </c>
      <c r="B747" s="6" t="s">
        <v>432</v>
      </c>
      <c r="C747" s="6">
        <v>7</v>
      </c>
      <c r="D747" s="7">
        <v>36647</v>
      </c>
      <c r="E747" s="7">
        <v>36675</v>
      </c>
      <c r="F747" s="7">
        <v>36656</v>
      </c>
      <c r="G747" s="6">
        <v>3</v>
      </c>
      <c r="H747" s="8">
        <v>8.81</v>
      </c>
      <c r="I747" s="6" t="s">
        <v>433</v>
      </c>
      <c r="J747" s="6" t="s">
        <v>435</v>
      </c>
      <c r="K747" s="6" t="s">
        <v>436</v>
      </c>
      <c r="M747" s="6" t="s">
        <v>437</v>
      </c>
      <c r="N747" s="6" t="s">
        <v>283</v>
      </c>
      <c r="O747" s="8">
        <v>6527.25</v>
      </c>
    </row>
    <row r="748" spans="1:15" x14ac:dyDescent="0.35">
      <c r="A748" s="6">
        <v>10994</v>
      </c>
      <c r="B748" s="6" t="s">
        <v>891</v>
      </c>
      <c r="C748" s="6">
        <v>2</v>
      </c>
      <c r="D748" s="7">
        <v>36648</v>
      </c>
      <c r="E748" s="7">
        <v>36662</v>
      </c>
      <c r="F748" s="7">
        <v>36655</v>
      </c>
      <c r="G748" s="6">
        <v>3</v>
      </c>
      <c r="H748" s="8">
        <v>65.53</v>
      </c>
      <c r="I748" s="6" t="s">
        <v>892</v>
      </c>
      <c r="J748" s="6" t="s">
        <v>894</v>
      </c>
      <c r="K748" s="6" t="s">
        <v>895</v>
      </c>
      <c r="M748" s="6" t="s">
        <v>896</v>
      </c>
      <c r="N748" s="6" t="s">
        <v>821</v>
      </c>
      <c r="O748" s="8">
        <v>990</v>
      </c>
    </row>
    <row r="749" spans="1:15" x14ac:dyDescent="0.35">
      <c r="A749" s="6">
        <v>10995</v>
      </c>
      <c r="B749" s="6" t="s">
        <v>706</v>
      </c>
      <c r="C749" s="6">
        <v>1</v>
      </c>
      <c r="D749" s="7">
        <v>36648</v>
      </c>
      <c r="E749" s="7">
        <v>36676</v>
      </c>
      <c r="F749" s="7">
        <v>36652</v>
      </c>
      <c r="G749" s="6">
        <v>3</v>
      </c>
      <c r="H749" s="8">
        <v>46</v>
      </c>
      <c r="I749" s="6" t="s">
        <v>707</v>
      </c>
      <c r="J749" s="6" t="s">
        <v>709</v>
      </c>
      <c r="K749" s="6" t="s">
        <v>256</v>
      </c>
      <c r="M749" s="6" t="s">
        <v>710</v>
      </c>
      <c r="N749" s="6" t="s">
        <v>258</v>
      </c>
      <c r="O749" s="8">
        <v>1196</v>
      </c>
    </row>
    <row r="750" spans="1:15" x14ac:dyDescent="0.35">
      <c r="A750" s="6">
        <v>10996</v>
      </c>
      <c r="B750" s="6" t="s">
        <v>740</v>
      </c>
      <c r="C750" s="6">
        <v>4</v>
      </c>
      <c r="D750" s="7">
        <v>36648</v>
      </c>
      <c r="E750" s="7">
        <v>36676</v>
      </c>
      <c r="F750" s="7">
        <v>36656</v>
      </c>
      <c r="G750" s="6">
        <v>2</v>
      </c>
      <c r="H750" s="8">
        <v>1.1200000000000001</v>
      </c>
      <c r="I750" s="6" t="s">
        <v>741</v>
      </c>
      <c r="J750" s="6" t="s">
        <v>743</v>
      </c>
      <c r="K750" s="6" t="s">
        <v>744</v>
      </c>
      <c r="M750" s="6" t="s">
        <v>745</v>
      </c>
      <c r="N750" s="6" t="s">
        <v>203</v>
      </c>
      <c r="O750" s="8">
        <v>560</v>
      </c>
    </row>
    <row r="751" spans="1:15" x14ac:dyDescent="0.35">
      <c r="A751" s="6">
        <v>10997</v>
      </c>
      <c r="B751" s="6" t="s">
        <v>609</v>
      </c>
      <c r="C751" s="6">
        <v>8</v>
      </c>
      <c r="D751" s="7">
        <v>36649</v>
      </c>
      <c r="E751" s="7">
        <v>36691</v>
      </c>
      <c r="F751" s="7">
        <v>36659</v>
      </c>
      <c r="G751" s="6">
        <v>2</v>
      </c>
      <c r="H751" s="8">
        <v>73.91</v>
      </c>
      <c r="I751" s="6" t="s">
        <v>610</v>
      </c>
      <c r="J751" s="6" t="s">
        <v>612</v>
      </c>
      <c r="K751" s="6" t="s">
        <v>613</v>
      </c>
      <c r="L751" s="6" t="s">
        <v>614</v>
      </c>
      <c r="M751" s="6" t="s">
        <v>615</v>
      </c>
      <c r="N751" s="6" t="s">
        <v>507</v>
      </c>
      <c r="O751" s="8">
        <v>1980</v>
      </c>
    </row>
    <row r="752" spans="1:15" x14ac:dyDescent="0.35">
      <c r="A752" s="6">
        <v>10998</v>
      </c>
      <c r="B752" s="6" t="s">
        <v>954</v>
      </c>
      <c r="C752" s="6">
        <v>8</v>
      </c>
      <c r="D752" s="7">
        <v>36649</v>
      </c>
      <c r="E752" s="7">
        <v>36663</v>
      </c>
      <c r="F752" s="7">
        <v>36663</v>
      </c>
      <c r="G752" s="6">
        <v>2</v>
      </c>
      <c r="H752" s="8">
        <v>20.309999999999999</v>
      </c>
      <c r="I752" s="6" t="s">
        <v>988</v>
      </c>
      <c r="J752" s="6" t="s">
        <v>957</v>
      </c>
      <c r="K752" s="6" t="s">
        <v>958</v>
      </c>
      <c r="M752" s="6" t="s">
        <v>959</v>
      </c>
      <c r="N752" s="6" t="s">
        <v>960</v>
      </c>
      <c r="O752" s="8">
        <v>686</v>
      </c>
    </row>
    <row r="753" spans="1:15" x14ac:dyDescent="0.35">
      <c r="A753" s="6">
        <v>10999</v>
      </c>
      <c r="B753" s="6" t="s">
        <v>690</v>
      </c>
      <c r="C753" s="6">
        <v>6</v>
      </c>
      <c r="D753" s="7">
        <v>36649</v>
      </c>
      <c r="E753" s="7">
        <v>36677</v>
      </c>
      <c r="F753" s="7">
        <v>36656</v>
      </c>
      <c r="G753" s="6">
        <v>2</v>
      </c>
      <c r="H753" s="8">
        <v>96.35</v>
      </c>
      <c r="I753" s="6" t="s">
        <v>691</v>
      </c>
      <c r="J753" s="6" t="s">
        <v>693</v>
      </c>
      <c r="K753" s="6" t="s">
        <v>694</v>
      </c>
      <c r="M753" s="6" t="s">
        <v>695</v>
      </c>
      <c r="N753" s="6" t="s">
        <v>203</v>
      </c>
      <c r="O753" s="8">
        <v>1261</v>
      </c>
    </row>
    <row r="754" spans="1:15" x14ac:dyDescent="0.35">
      <c r="A754" s="6">
        <v>11000</v>
      </c>
      <c r="B754" s="6" t="s">
        <v>753</v>
      </c>
      <c r="C754" s="6">
        <v>2</v>
      </c>
      <c r="D754" s="7">
        <v>36652</v>
      </c>
      <c r="E754" s="7">
        <v>36680</v>
      </c>
      <c r="F754" s="7">
        <v>36660</v>
      </c>
      <c r="G754" s="6">
        <v>3</v>
      </c>
      <c r="H754" s="8">
        <v>55.12</v>
      </c>
      <c r="I754" s="6" t="s">
        <v>754</v>
      </c>
      <c r="J754" s="6" t="s">
        <v>757</v>
      </c>
      <c r="K754" s="6" t="s">
        <v>758</v>
      </c>
      <c r="L754" s="6" t="s">
        <v>759</v>
      </c>
      <c r="M754" s="6" t="s">
        <v>760</v>
      </c>
      <c r="N754" s="6" t="s">
        <v>498</v>
      </c>
      <c r="O754" s="8">
        <v>1075</v>
      </c>
    </row>
    <row r="755" spans="1:15" x14ac:dyDescent="0.35">
      <c r="A755" s="6">
        <v>11001</v>
      </c>
      <c r="B755" s="6" t="s">
        <v>432</v>
      </c>
      <c r="C755" s="6">
        <v>2</v>
      </c>
      <c r="D755" s="7">
        <v>36652</v>
      </c>
      <c r="E755" s="7">
        <v>36680</v>
      </c>
      <c r="F755" s="7">
        <v>36660</v>
      </c>
      <c r="G755" s="6">
        <v>2</v>
      </c>
      <c r="H755" s="8">
        <v>197.3</v>
      </c>
      <c r="I755" s="6" t="s">
        <v>433</v>
      </c>
      <c r="J755" s="6" t="s">
        <v>435</v>
      </c>
      <c r="K755" s="6" t="s">
        <v>436</v>
      </c>
      <c r="M755" s="6" t="s">
        <v>437</v>
      </c>
      <c r="N755" s="6" t="s">
        <v>283</v>
      </c>
      <c r="O755" s="8">
        <v>2769</v>
      </c>
    </row>
    <row r="756" spans="1:15" x14ac:dyDescent="0.35">
      <c r="A756" s="6">
        <v>11002</v>
      </c>
      <c r="B756" s="6" t="s">
        <v>800</v>
      </c>
      <c r="C756" s="6">
        <v>4</v>
      </c>
      <c r="D756" s="7">
        <v>36652</v>
      </c>
      <c r="E756" s="7">
        <v>36680</v>
      </c>
      <c r="F756" s="7">
        <v>36662</v>
      </c>
      <c r="G756" s="6">
        <v>1</v>
      </c>
      <c r="H756" s="8">
        <v>141.16</v>
      </c>
      <c r="I756" s="6" t="s">
        <v>801</v>
      </c>
      <c r="J756" s="6" t="s">
        <v>803</v>
      </c>
      <c r="K756" s="6" t="s">
        <v>804</v>
      </c>
      <c r="L756" s="6" t="s">
        <v>805</v>
      </c>
      <c r="M756" s="6" t="s">
        <v>806</v>
      </c>
      <c r="N756" s="6" t="s">
        <v>498</v>
      </c>
      <c r="O756" s="8">
        <v>1902</v>
      </c>
    </row>
    <row r="757" spans="1:15" x14ac:dyDescent="0.35">
      <c r="A757" s="6">
        <v>11003</v>
      </c>
      <c r="B757" s="6" t="s">
        <v>854</v>
      </c>
      <c r="C757" s="6">
        <v>3</v>
      </c>
      <c r="D757" s="7">
        <v>36652</v>
      </c>
      <c r="E757" s="7">
        <v>36680</v>
      </c>
      <c r="F757" s="7">
        <v>36654</v>
      </c>
      <c r="G757" s="6">
        <v>3</v>
      </c>
      <c r="H757" s="8">
        <v>14.91</v>
      </c>
      <c r="I757" s="6" t="s">
        <v>855</v>
      </c>
      <c r="J757" s="6" t="s">
        <v>857</v>
      </c>
      <c r="K757" s="6" t="s">
        <v>858</v>
      </c>
      <c r="L757" s="6" t="s">
        <v>859</v>
      </c>
      <c r="M757" s="6" t="s">
        <v>860</v>
      </c>
      <c r="N757" s="6" t="s">
        <v>498</v>
      </c>
      <c r="O757" s="8">
        <v>326</v>
      </c>
    </row>
    <row r="758" spans="1:15" x14ac:dyDescent="0.35">
      <c r="A758" s="6">
        <v>11004</v>
      </c>
      <c r="B758" s="6" t="s">
        <v>643</v>
      </c>
      <c r="C758" s="6">
        <v>3</v>
      </c>
      <c r="D758" s="7">
        <v>36653</v>
      </c>
      <c r="E758" s="7">
        <v>36681</v>
      </c>
      <c r="F758" s="7">
        <v>36666</v>
      </c>
      <c r="G758" s="6">
        <v>1</v>
      </c>
      <c r="H758" s="8">
        <v>44.84</v>
      </c>
      <c r="I758" s="6" t="s">
        <v>644</v>
      </c>
      <c r="J758" s="6" t="s">
        <v>646</v>
      </c>
      <c r="K758" s="6" t="s">
        <v>647</v>
      </c>
      <c r="M758" s="6" t="s">
        <v>648</v>
      </c>
      <c r="N758" s="6" t="s">
        <v>649</v>
      </c>
      <c r="O758" s="8">
        <v>295.38</v>
      </c>
    </row>
    <row r="759" spans="1:15" x14ac:dyDescent="0.35">
      <c r="A759" s="6">
        <v>11005</v>
      </c>
      <c r="B759" s="6" t="s">
        <v>946</v>
      </c>
      <c r="C759" s="6">
        <v>2</v>
      </c>
      <c r="D759" s="7">
        <v>36653</v>
      </c>
      <c r="E759" s="7">
        <v>36681</v>
      </c>
      <c r="F759" s="7">
        <v>36656</v>
      </c>
      <c r="G759" s="6">
        <v>1</v>
      </c>
      <c r="H759" s="8">
        <v>0.75</v>
      </c>
      <c r="I759" s="6" t="s">
        <v>947</v>
      </c>
      <c r="J759" s="6" t="s">
        <v>950</v>
      </c>
      <c r="K759" s="6" t="s">
        <v>951</v>
      </c>
      <c r="M759" s="6" t="s">
        <v>952</v>
      </c>
      <c r="N759" s="6" t="s">
        <v>929</v>
      </c>
      <c r="O759" s="8">
        <v>586</v>
      </c>
    </row>
    <row r="760" spans="1:15" x14ac:dyDescent="0.35">
      <c r="A760" s="6">
        <v>11006</v>
      </c>
      <c r="B760" s="6" t="s">
        <v>491</v>
      </c>
      <c r="C760" s="6">
        <v>3</v>
      </c>
      <c r="D760" s="7">
        <v>36653</v>
      </c>
      <c r="E760" s="7">
        <v>36681</v>
      </c>
      <c r="F760" s="7">
        <v>36661</v>
      </c>
      <c r="G760" s="6">
        <v>2</v>
      </c>
      <c r="H760" s="8">
        <v>25.19</v>
      </c>
      <c r="I760" s="6" t="s">
        <v>492</v>
      </c>
      <c r="J760" s="6" t="s">
        <v>494</v>
      </c>
      <c r="K760" s="6" t="s">
        <v>495</v>
      </c>
      <c r="L760" s="6" t="s">
        <v>496</v>
      </c>
      <c r="M760" s="6" t="s">
        <v>497</v>
      </c>
      <c r="N760" s="6" t="s">
        <v>498</v>
      </c>
      <c r="O760" s="8">
        <v>391.58</v>
      </c>
    </row>
    <row r="761" spans="1:15" x14ac:dyDescent="0.35">
      <c r="A761" s="6">
        <v>11007</v>
      </c>
      <c r="B761" s="6" t="s">
        <v>721</v>
      </c>
      <c r="C761" s="6">
        <v>8</v>
      </c>
      <c r="D761" s="7">
        <v>36654</v>
      </c>
      <c r="E761" s="7">
        <v>36682</v>
      </c>
      <c r="F761" s="7">
        <v>36659</v>
      </c>
      <c r="G761" s="6">
        <v>2</v>
      </c>
      <c r="H761" s="8">
        <v>202.24</v>
      </c>
      <c r="I761" s="6" t="s">
        <v>722</v>
      </c>
      <c r="J761" s="6" t="s">
        <v>724</v>
      </c>
      <c r="K761" s="6" t="s">
        <v>464</v>
      </c>
      <c r="M761" s="6" t="s">
        <v>725</v>
      </c>
      <c r="N761" s="6" t="s">
        <v>466</v>
      </c>
      <c r="O761" s="8">
        <v>2633.9</v>
      </c>
    </row>
    <row r="762" spans="1:15" x14ac:dyDescent="0.35">
      <c r="A762" s="6">
        <v>11008</v>
      </c>
      <c r="B762" s="6" t="s">
        <v>400</v>
      </c>
      <c r="C762" s="6">
        <v>7</v>
      </c>
      <c r="D762" s="7">
        <v>36654</v>
      </c>
      <c r="E762" s="7">
        <v>36682</v>
      </c>
      <c r="G762" s="6">
        <v>3</v>
      </c>
      <c r="H762" s="8">
        <v>79.459999999999994</v>
      </c>
      <c r="I762" s="6" t="s">
        <v>401</v>
      </c>
      <c r="J762" s="6" t="s">
        <v>404</v>
      </c>
      <c r="K762" s="6" t="s">
        <v>405</v>
      </c>
      <c r="M762" s="6" t="s">
        <v>406</v>
      </c>
      <c r="N762" s="6" t="s">
        <v>216</v>
      </c>
      <c r="O762" s="8">
        <v>4903.5</v>
      </c>
    </row>
    <row r="763" spans="1:15" x14ac:dyDescent="0.35">
      <c r="A763" s="6">
        <v>11009</v>
      </c>
      <c r="B763" s="6" t="s">
        <v>477</v>
      </c>
      <c r="C763" s="6">
        <v>2</v>
      </c>
      <c r="D763" s="7">
        <v>36654</v>
      </c>
      <c r="E763" s="7">
        <v>36682</v>
      </c>
      <c r="F763" s="7">
        <v>36656</v>
      </c>
      <c r="G763" s="6">
        <v>1</v>
      </c>
      <c r="H763" s="8">
        <v>59.11</v>
      </c>
      <c r="I763" s="6" t="s">
        <v>478</v>
      </c>
      <c r="J763" s="6" t="s">
        <v>480</v>
      </c>
      <c r="K763" s="6" t="s">
        <v>481</v>
      </c>
      <c r="M763" s="6" t="s">
        <v>482</v>
      </c>
      <c r="N763" s="6" t="s">
        <v>215</v>
      </c>
      <c r="O763" s="8">
        <v>702</v>
      </c>
    </row>
    <row r="764" spans="1:15" x14ac:dyDescent="0.35">
      <c r="A764" s="6">
        <v>11010</v>
      </c>
      <c r="B764" s="6" t="s">
        <v>763</v>
      </c>
      <c r="C764" s="6">
        <v>2</v>
      </c>
      <c r="D764" s="7">
        <v>36655</v>
      </c>
      <c r="E764" s="7">
        <v>36683</v>
      </c>
      <c r="F764" s="7">
        <v>36667</v>
      </c>
      <c r="G764" s="6">
        <v>2</v>
      </c>
      <c r="H764" s="8">
        <v>28.71</v>
      </c>
      <c r="I764" s="6" t="s">
        <v>764</v>
      </c>
      <c r="J764" s="6" t="s">
        <v>766</v>
      </c>
      <c r="K764" s="6" t="s">
        <v>767</v>
      </c>
      <c r="M764" s="6" t="s">
        <v>768</v>
      </c>
      <c r="N764" s="6" t="s">
        <v>213</v>
      </c>
      <c r="O764" s="8">
        <v>645</v>
      </c>
    </row>
    <row r="765" spans="1:15" x14ac:dyDescent="0.35">
      <c r="A765" s="6">
        <v>11011</v>
      </c>
      <c r="B765" s="6" t="s">
        <v>242</v>
      </c>
      <c r="C765" s="6">
        <v>3</v>
      </c>
      <c r="D765" s="7">
        <v>36655</v>
      </c>
      <c r="E765" s="7">
        <v>36683</v>
      </c>
      <c r="F765" s="7">
        <v>36659</v>
      </c>
      <c r="G765" s="6">
        <v>1</v>
      </c>
      <c r="H765" s="8">
        <v>1.21</v>
      </c>
      <c r="I765" s="6" t="s">
        <v>990</v>
      </c>
      <c r="J765" s="6" t="s">
        <v>246</v>
      </c>
      <c r="K765" s="6" t="s">
        <v>247</v>
      </c>
      <c r="M765" s="6" t="s">
        <v>248</v>
      </c>
      <c r="N765" s="6" t="s">
        <v>203</v>
      </c>
      <c r="O765" s="8">
        <v>960</v>
      </c>
    </row>
    <row r="766" spans="1:15" x14ac:dyDescent="0.35">
      <c r="A766" s="6">
        <v>11012</v>
      </c>
      <c r="B766" s="6" t="s">
        <v>131</v>
      </c>
      <c r="C766" s="6">
        <v>1</v>
      </c>
      <c r="D766" s="7">
        <v>36655</v>
      </c>
      <c r="E766" s="7">
        <v>36669</v>
      </c>
      <c r="F766" s="7">
        <v>36663</v>
      </c>
      <c r="G766" s="6">
        <v>3</v>
      </c>
      <c r="H766" s="8">
        <v>242.95</v>
      </c>
      <c r="I766" s="6" t="s">
        <v>439</v>
      </c>
      <c r="J766" s="6" t="s">
        <v>441</v>
      </c>
      <c r="K766" s="6" t="s">
        <v>442</v>
      </c>
      <c r="M766" s="6" t="s">
        <v>443</v>
      </c>
      <c r="N766" s="6" t="s">
        <v>203</v>
      </c>
      <c r="O766" s="8">
        <v>2974</v>
      </c>
    </row>
    <row r="767" spans="1:15" x14ac:dyDescent="0.35">
      <c r="A767" s="6">
        <v>11013</v>
      </c>
      <c r="B767" s="6" t="s">
        <v>784</v>
      </c>
      <c r="C767" s="6">
        <v>2</v>
      </c>
      <c r="D767" s="7">
        <v>36655</v>
      </c>
      <c r="E767" s="7">
        <v>36683</v>
      </c>
      <c r="F767" s="7">
        <v>36656</v>
      </c>
      <c r="G767" s="6">
        <v>1</v>
      </c>
      <c r="H767" s="8">
        <v>32.99</v>
      </c>
      <c r="I767" s="6" t="s">
        <v>785</v>
      </c>
      <c r="J767" s="6" t="s">
        <v>787</v>
      </c>
      <c r="K767" s="6" t="s">
        <v>307</v>
      </c>
      <c r="M767" s="6" t="s">
        <v>788</v>
      </c>
      <c r="N767" s="6" t="s">
        <v>215</v>
      </c>
      <c r="O767" s="8">
        <v>361</v>
      </c>
    </row>
    <row r="768" spans="1:15" x14ac:dyDescent="0.35">
      <c r="A768" s="6">
        <v>11014</v>
      </c>
      <c r="B768" s="6" t="s">
        <v>618</v>
      </c>
      <c r="C768" s="6">
        <v>2</v>
      </c>
      <c r="D768" s="7">
        <v>36656</v>
      </c>
      <c r="E768" s="7">
        <v>36684</v>
      </c>
      <c r="F768" s="7">
        <v>36661</v>
      </c>
      <c r="G768" s="6">
        <v>3</v>
      </c>
      <c r="H768" s="8">
        <v>23.6</v>
      </c>
      <c r="I768" s="6" t="s">
        <v>619</v>
      </c>
      <c r="J768" s="6" t="s">
        <v>621</v>
      </c>
      <c r="K768" s="6" t="s">
        <v>622</v>
      </c>
      <c r="L768" s="6" t="s">
        <v>623</v>
      </c>
      <c r="M768" s="6" t="s">
        <v>624</v>
      </c>
      <c r="N768" s="6" t="s">
        <v>507</v>
      </c>
      <c r="O768" s="8">
        <v>270.2</v>
      </c>
    </row>
    <row r="769" spans="1:15" x14ac:dyDescent="0.35">
      <c r="A769" s="6">
        <v>11015</v>
      </c>
      <c r="B769" s="6" t="s">
        <v>791</v>
      </c>
      <c r="C769" s="6">
        <v>2</v>
      </c>
      <c r="D769" s="7">
        <v>36656</v>
      </c>
      <c r="E769" s="7">
        <v>36670</v>
      </c>
      <c r="F769" s="7">
        <v>36666</v>
      </c>
      <c r="G769" s="6">
        <v>2</v>
      </c>
      <c r="H769" s="8">
        <v>4.62</v>
      </c>
      <c r="I769" s="6" t="s">
        <v>792</v>
      </c>
      <c r="J769" s="6" t="s">
        <v>794</v>
      </c>
      <c r="K769" s="6" t="s">
        <v>795</v>
      </c>
      <c r="M769" s="6" t="s">
        <v>796</v>
      </c>
      <c r="N769" s="6" t="s">
        <v>797</v>
      </c>
      <c r="O769" s="8">
        <v>622.35</v>
      </c>
    </row>
    <row r="770" spans="1:15" x14ac:dyDescent="0.35">
      <c r="A770" s="6">
        <v>11016</v>
      </c>
      <c r="B770" s="6" t="s">
        <v>267</v>
      </c>
      <c r="C770" s="6">
        <v>9</v>
      </c>
      <c r="D770" s="7">
        <v>36656</v>
      </c>
      <c r="E770" s="7">
        <v>36684</v>
      </c>
      <c r="F770" s="7">
        <v>36659</v>
      </c>
      <c r="G770" s="6">
        <v>2</v>
      </c>
      <c r="H770" s="8">
        <v>33.799999999999997</v>
      </c>
      <c r="I770" s="6" t="s">
        <v>268</v>
      </c>
      <c r="J770" s="6" t="s">
        <v>982</v>
      </c>
      <c r="K770" s="6" t="s">
        <v>983</v>
      </c>
      <c r="L770" s="6" t="s">
        <v>984</v>
      </c>
      <c r="M770" s="6" t="s">
        <v>985</v>
      </c>
      <c r="N770" s="6" t="s">
        <v>273</v>
      </c>
      <c r="O770" s="8">
        <v>491.5</v>
      </c>
    </row>
    <row r="771" spans="1:15" x14ac:dyDescent="0.35">
      <c r="A771" s="6">
        <v>11017</v>
      </c>
      <c r="B771" s="6" t="s">
        <v>400</v>
      </c>
      <c r="C771" s="6">
        <v>9</v>
      </c>
      <c r="D771" s="7">
        <v>36659</v>
      </c>
      <c r="E771" s="7">
        <v>36687</v>
      </c>
      <c r="F771" s="7">
        <v>36666</v>
      </c>
      <c r="G771" s="6">
        <v>2</v>
      </c>
      <c r="H771" s="8">
        <v>754.26</v>
      </c>
      <c r="I771" s="6" t="s">
        <v>401</v>
      </c>
      <c r="J771" s="6" t="s">
        <v>404</v>
      </c>
      <c r="K771" s="6" t="s">
        <v>405</v>
      </c>
      <c r="M771" s="6" t="s">
        <v>406</v>
      </c>
      <c r="N771" s="6" t="s">
        <v>216</v>
      </c>
      <c r="O771" s="8">
        <v>6750</v>
      </c>
    </row>
    <row r="772" spans="1:15" x14ac:dyDescent="0.35">
      <c r="A772" s="6">
        <v>11018</v>
      </c>
      <c r="B772" s="6" t="s">
        <v>627</v>
      </c>
      <c r="C772" s="6">
        <v>4</v>
      </c>
      <c r="D772" s="7">
        <v>36659</v>
      </c>
      <c r="E772" s="7">
        <v>36687</v>
      </c>
      <c r="F772" s="7">
        <v>36662</v>
      </c>
      <c r="G772" s="6">
        <v>2</v>
      </c>
      <c r="H772" s="8">
        <v>11.65</v>
      </c>
      <c r="I772" s="6" t="s">
        <v>628</v>
      </c>
      <c r="J772" s="6" t="s">
        <v>630</v>
      </c>
      <c r="K772" s="6" t="s">
        <v>631</v>
      </c>
      <c r="L772" s="6" t="s">
        <v>496</v>
      </c>
      <c r="M772" s="6" t="s">
        <v>632</v>
      </c>
      <c r="N772" s="6" t="s">
        <v>498</v>
      </c>
      <c r="O772" s="8">
        <v>1575</v>
      </c>
    </row>
    <row r="773" spans="1:15" x14ac:dyDescent="0.35">
      <c r="A773" s="6">
        <v>11019</v>
      </c>
      <c r="B773" s="6" t="s">
        <v>747</v>
      </c>
      <c r="C773" s="6">
        <v>6</v>
      </c>
      <c r="D773" s="7">
        <v>36659</v>
      </c>
      <c r="E773" s="7">
        <v>36687</v>
      </c>
      <c r="G773" s="6">
        <v>3</v>
      </c>
      <c r="H773" s="8">
        <v>3.17</v>
      </c>
      <c r="I773" s="6" t="s">
        <v>748</v>
      </c>
      <c r="J773" s="6" t="s">
        <v>750</v>
      </c>
      <c r="K773" s="6" t="s">
        <v>341</v>
      </c>
      <c r="M773" s="6" t="s">
        <v>342</v>
      </c>
      <c r="N773" s="6" t="s">
        <v>343</v>
      </c>
      <c r="O773" s="8">
        <v>76</v>
      </c>
    </row>
    <row r="774" spans="1:15" x14ac:dyDescent="0.35">
      <c r="A774" s="6">
        <v>11020</v>
      </c>
      <c r="B774" s="6" t="s">
        <v>690</v>
      </c>
      <c r="C774" s="6">
        <v>2</v>
      </c>
      <c r="D774" s="7">
        <v>36660</v>
      </c>
      <c r="E774" s="7">
        <v>36688</v>
      </c>
      <c r="F774" s="7">
        <v>36662</v>
      </c>
      <c r="G774" s="6">
        <v>2</v>
      </c>
      <c r="H774" s="8">
        <v>43.3</v>
      </c>
      <c r="I774" s="6" t="s">
        <v>691</v>
      </c>
      <c r="J774" s="6" t="s">
        <v>693</v>
      </c>
      <c r="K774" s="6" t="s">
        <v>694</v>
      </c>
      <c r="M774" s="6" t="s">
        <v>695</v>
      </c>
      <c r="N774" s="6" t="s">
        <v>203</v>
      </c>
      <c r="O774" s="8">
        <v>744</v>
      </c>
    </row>
    <row r="775" spans="1:15" x14ac:dyDescent="0.35">
      <c r="A775" s="6">
        <v>11021</v>
      </c>
      <c r="B775" s="6" t="s">
        <v>740</v>
      </c>
      <c r="C775" s="6">
        <v>3</v>
      </c>
      <c r="D775" s="7">
        <v>36660</v>
      </c>
      <c r="E775" s="7">
        <v>36688</v>
      </c>
      <c r="F775" s="7">
        <v>36667</v>
      </c>
      <c r="G775" s="6">
        <v>1</v>
      </c>
      <c r="H775" s="8">
        <v>297.18</v>
      </c>
      <c r="I775" s="6" t="s">
        <v>741</v>
      </c>
      <c r="J775" s="6" t="s">
        <v>743</v>
      </c>
      <c r="K775" s="6" t="s">
        <v>744</v>
      </c>
      <c r="M775" s="6" t="s">
        <v>745</v>
      </c>
      <c r="N775" s="6" t="s">
        <v>203</v>
      </c>
      <c r="O775" s="8">
        <v>6941.49</v>
      </c>
    </row>
    <row r="776" spans="1:15" x14ac:dyDescent="0.35">
      <c r="A776" s="6">
        <v>11022</v>
      </c>
      <c r="B776" s="6" t="s">
        <v>510</v>
      </c>
      <c r="C776" s="6">
        <v>9</v>
      </c>
      <c r="D776" s="7">
        <v>36660</v>
      </c>
      <c r="E776" s="7">
        <v>36688</v>
      </c>
      <c r="F776" s="7">
        <v>36680</v>
      </c>
      <c r="G776" s="6">
        <v>2</v>
      </c>
      <c r="H776" s="8">
        <v>6.27</v>
      </c>
      <c r="I776" s="6" t="s">
        <v>511</v>
      </c>
      <c r="J776" s="6" t="s">
        <v>513</v>
      </c>
      <c r="K776" s="6" t="s">
        <v>514</v>
      </c>
      <c r="L776" s="6" t="s">
        <v>515</v>
      </c>
      <c r="M776" s="6" t="s">
        <v>516</v>
      </c>
      <c r="N776" s="6" t="s">
        <v>368</v>
      </c>
      <c r="O776" s="8">
        <v>1402</v>
      </c>
    </row>
    <row r="777" spans="1:15" x14ac:dyDescent="0.35">
      <c r="A777" s="6">
        <v>11023</v>
      </c>
      <c r="B777" s="6" t="s">
        <v>330</v>
      </c>
      <c r="C777" s="6">
        <v>1</v>
      </c>
      <c r="D777" s="7">
        <v>36660</v>
      </c>
      <c r="E777" s="7">
        <v>36674</v>
      </c>
      <c r="F777" s="7">
        <v>36670</v>
      </c>
      <c r="G777" s="6">
        <v>2</v>
      </c>
      <c r="H777" s="8">
        <v>123.83</v>
      </c>
      <c r="I777" s="6" t="s">
        <v>331</v>
      </c>
      <c r="J777" s="6" t="s">
        <v>333</v>
      </c>
      <c r="K777" s="6" t="s">
        <v>271</v>
      </c>
      <c r="M777" s="6" t="s">
        <v>334</v>
      </c>
      <c r="N777" s="6" t="s">
        <v>273</v>
      </c>
      <c r="O777" s="8">
        <v>1500</v>
      </c>
    </row>
    <row r="778" spans="1:15" x14ac:dyDescent="0.35">
      <c r="A778" s="6">
        <v>11024</v>
      </c>
      <c r="B778" s="6" t="s">
        <v>393</v>
      </c>
      <c r="C778" s="6">
        <v>4</v>
      </c>
      <c r="D778" s="7">
        <v>36661</v>
      </c>
      <c r="E778" s="7">
        <v>36689</v>
      </c>
      <c r="F778" s="7">
        <v>36666</v>
      </c>
      <c r="G778" s="6">
        <v>1</v>
      </c>
      <c r="H778" s="8">
        <v>74.36</v>
      </c>
      <c r="I778" s="6" t="s">
        <v>394</v>
      </c>
      <c r="J778" s="6" t="s">
        <v>396</v>
      </c>
      <c r="K778" s="6" t="s">
        <v>271</v>
      </c>
      <c r="M778" s="6" t="s">
        <v>397</v>
      </c>
      <c r="N778" s="6" t="s">
        <v>273</v>
      </c>
      <c r="O778" s="8">
        <v>1966.81</v>
      </c>
    </row>
    <row r="779" spans="1:15" x14ac:dyDescent="0.35">
      <c r="A779" s="6">
        <v>11025</v>
      </c>
      <c r="B779" s="6" t="s">
        <v>923</v>
      </c>
      <c r="C779" s="6">
        <v>6</v>
      </c>
      <c r="D779" s="7">
        <v>36661</v>
      </c>
      <c r="E779" s="7">
        <v>36689</v>
      </c>
      <c r="F779" s="7">
        <v>36670</v>
      </c>
      <c r="G779" s="6">
        <v>3</v>
      </c>
      <c r="H779" s="8">
        <v>29.17</v>
      </c>
      <c r="I779" s="6" t="s">
        <v>924</v>
      </c>
      <c r="J779" s="6" t="s">
        <v>926</v>
      </c>
      <c r="K779" s="6" t="s">
        <v>927</v>
      </c>
      <c r="M779" s="6" t="s">
        <v>928</v>
      </c>
      <c r="N779" s="6" t="s">
        <v>929</v>
      </c>
      <c r="O779" s="8">
        <v>300</v>
      </c>
    </row>
    <row r="780" spans="1:15" x14ac:dyDescent="0.35">
      <c r="A780" s="6">
        <v>11026</v>
      </c>
      <c r="B780" s="6" t="s">
        <v>452</v>
      </c>
      <c r="C780" s="6">
        <v>4</v>
      </c>
      <c r="D780" s="7">
        <v>36661</v>
      </c>
      <c r="E780" s="7">
        <v>36689</v>
      </c>
      <c r="F780" s="7">
        <v>36674</v>
      </c>
      <c r="G780" s="6">
        <v>1</v>
      </c>
      <c r="H780" s="8">
        <v>47.09</v>
      </c>
      <c r="I780" s="6" t="s">
        <v>453</v>
      </c>
      <c r="J780" s="6" t="s">
        <v>455</v>
      </c>
      <c r="K780" s="6" t="s">
        <v>456</v>
      </c>
      <c r="M780" s="6" t="s">
        <v>457</v>
      </c>
      <c r="N780" s="6" t="s">
        <v>213</v>
      </c>
      <c r="O780" s="8">
        <v>1030</v>
      </c>
    </row>
    <row r="781" spans="1:15" x14ac:dyDescent="0.35">
      <c r="A781" s="6">
        <v>11027</v>
      </c>
      <c r="B781" s="6" t="s">
        <v>319</v>
      </c>
      <c r="C781" s="6">
        <v>1</v>
      </c>
      <c r="D781" s="7">
        <v>36662</v>
      </c>
      <c r="E781" s="7">
        <v>36690</v>
      </c>
      <c r="F781" s="7">
        <v>36666</v>
      </c>
      <c r="G781" s="6">
        <v>1</v>
      </c>
      <c r="H781" s="8">
        <v>52.52</v>
      </c>
      <c r="I781" s="6" t="s">
        <v>320</v>
      </c>
      <c r="J781" s="6" t="s">
        <v>323</v>
      </c>
      <c r="K781" s="6" t="s">
        <v>324</v>
      </c>
      <c r="L781" s="6" t="s">
        <v>325</v>
      </c>
      <c r="M781" s="6" t="s">
        <v>326</v>
      </c>
      <c r="N781" s="6" t="s">
        <v>327</v>
      </c>
      <c r="O781" s="8">
        <v>1170.3</v>
      </c>
    </row>
    <row r="782" spans="1:15" x14ac:dyDescent="0.35">
      <c r="A782" s="6">
        <v>11028</v>
      </c>
      <c r="B782" s="6" t="s">
        <v>553</v>
      </c>
      <c r="C782" s="6">
        <v>2</v>
      </c>
      <c r="D782" s="7">
        <v>36662</v>
      </c>
      <c r="E782" s="7">
        <v>36690</v>
      </c>
      <c r="F782" s="7">
        <v>36668</v>
      </c>
      <c r="G782" s="6">
        <v>1</v>
      </c>
      <c r="H782" s="8">
        <v>29.59</v>
      </c>
      <c r="I782" s="6" t="s">
        <v>554</v>
      </c>
      <c r="J782" s="6" t="s">
        <v>556</v>
      </c>
      <c r="K782" s="6" t="s">
        <v>557</v>
      </c>
      <c r="M782" s="6" t="s">
        <v>558</v>
      </c>
      <c r="N782" s="6" t="s">
        <v>203</v>
      </c>
      <c r="O782" s="8">
        <v>2160</v>
      </c>
    </row>
    <row r="783" spans="1:15" x14ac:dyDescent="0.35">
      <c r="A783" s="6">
        <v>11029</v>
      </c>
      <c r="B783" s="6" t="s">
        <v>353</v>
      </c>
      <c r="C783" s="6">
        <v>4</v>
      </c>
      <c r="D783" s="7">
        <v>36662</v>
      </c>
      <c r="E783" s="7">
        <v>36690</v>
      </c>
      <c r="F783" s="7">
        <v>36673</v>
      </c>
      <c r="G783" s="6">
        <v>1</v>
      </c>
      <c r="H783" s="8">
        <v>47.84</v>
      </c>
      <c r="I783" s="6" t="s">
        <v>354</v>
      </c>
      <c r="J783" s="6" t="s">
        <v>977</v>
      </c>
      <c r="K783" s="6" t="s">
        <v>357</v>
      </c>
      <c r="M783" s="6" t="s">
        <v>358</v>
      </c>
      <c r="N783" s="6" t="s">
        <v>219</v>
      </c>
      <c r="O783" s="8">
        <v>1286.8</v>
      </c>
    </row>
    <row r="784" spans="1:15" x14ac:dyDescent="0.35">
      <c r="A784" s="6">
        <v>11030</v>
      </c>
      <c r="B784" s="6" t="s">
        <v>800</v>
      </c>
      <c r="C784" s="6">
        <v>7</v>
      </c>
      <c r="D784" s="7">
        <v>36663</v>
      </c>
      <c r="E784" s="7">
        <v>36691</v>
      </c>
      <c r="F784" s="7">
        <v>36673</v>
      </c>
      <c r="G784" s="6">
        <v>2</v>
      </c>
      <c r="H784" s="8">
        <v>830.75</v>
      </c>
      <c r="I784" s="6" t="s">
        <v>801</v>
      </c>
      <c r="J784" s="6" t="s">
        <v>803</v>
      </c>
      <c r="K784" s="6" t="s">
        <v>804</v>
      </c>
      <c r="L784" s="6" t="s">
        <v>805</v>
      </c>
      <c r="M784" s="6" t="s">
        <v>806</v>
      </c>
      <c r="N784" s="6" t="s">
        <v>498</v>
      </c>
      <c r="O784" s="8">
        <v>16321.9</v>
      </c>
    </row>
    <row r="785" spans="1:15" x14ac:dyDescent="0.35">
      <c r="A785" s="6">
        <v>11031</v>
      </c>
      <c r="B785" s="6" t="s">
        <v>800</v>
      </c>
      <c r="C785" s="6">
        <v>6</v>
      </c>
      <c r="D785" s="7">
        <v>36663</v>
      </c>
      <c r="E785" s="7">
        <v>36691</v>
      </c>
      <c r="F785" s="7">
        <v>36670</v>
      </c>
      <c r="G785" s="6">
        <v>2</v>
      </c>
      <c r="H785" s="8">
        <v>227.22</v>
      </c>
      <c r="I785" s="6" t="s">
        <v>801</v>
      </c>
      <c r="J785" s="6" t="s">
        <v>803</v>
      </c>
      <c r="K785" s="6" t="s">
        <v>804</v>
      </c>
      <c r="L785" s="6" t="s">
        <v>805</v>
      </c>
      <c r="M785" s="6" t="s">
        <v>806</v>
      </c>
      <c r="N785" s="6" t="s">
        <v>498</v>
      </c>
      <c r="O785" s="8">
        <v>2393.5</v>
      </c>
    </row>
    <row r="786" spans="1:15" x14ac:dyDescent="0.35">
      <c r="A786" s="6">
        <v>11032</v>
      </c>
      <c r="B786" s="6" t="s">
        <v>938</v>
      </c>
      <c r="C786" s="6">
        <v>2</v>
      </c>
      <c r="D786" s="7">
        <v>36663</v>
      </c>
      <c r="E786" s="7">
        <v>36691</v>
      </c>
      <c r="F786" s="7">
        <v>36669</v>
      </c>
      <c r="G786" s="6">
        <v>3</v>
      </c>
      <c r="H786" s="8">
        <v>606.19000000000005</v>
      </c>
      <c r="I786" s="6" t="s">
        <v>939</v>
      </c>
      <c r="J786" s="6" t="s">
        <v>980</v>
      </c>
      <c r="K786" s="6" t="s">
        <v>942</v>
      </c>
      <c r="L786" s="6" t="s">
        <v>589</v>
      </c>
      <c r="M786" s="6" t="s">
        <v>981</v>
      </c>
      <c r="N786" s="6" t="s">
        <v>498</v>
      </c>
      <c r="O786" s="8">
        <v>8902.5</v>
      </c>
    </row>
    <row r="787" spans="1:15" x14ac:dyDescent="0.35">
      <c r="A787" s="6">
        <v>11033</v>
      </c>
      <c r="B787" s="6" t="s">
        <v>777</v>
      </c>
      <c r="C787" s="6">
        <v>7</v>
      </c>
      <c r="D787" s="7">
        <v>36663</v>
      </c>
      <c r="E787" s="7">
        <v>36691</v>
      </c>
      <c r="F787" s="7">
        <v>36669</v>
      </c>
      <c r="G787" s="6">
        <v>3</v>
      </c>
      <c r="H787" s="8">
        <v>84.74</v>
      </c>
      <c r="I787" s="6" t="s">
        <v>778</v>
      </c>
      <c r="J787" s="6" t="s">
        <v>978</v>
      </c>
      <c r="K787" s="6" t="s">
        <v>781</v>
      </c>
      <c r="M787" s="6" t="s">
        <v>979</v>
      </c>
      <c r="N787" s="6" t="s">
        <v>219</v>
      </c>
      <c r="O787" s="8">
        <v>3592</v>
      </c>
    </row>
    <row r="788" spans="1:15" x14ac:dyDescent="0.35">
      <c r="A788" s="6">
        <v>11034</v>
      </c>
      <c r="B788" s="6" t="s">
        <v>681</v>
      </c>
      <c r="C788" s="6">
        <v>8</v>
      </c>
      <c r="D788" s="7">
        <v>36666</v>
      </c>
      <c r="E788" s="7">
        <v>36708</v>
      </c>
      <c r="F788" s="7">
        <v>36673</v>
      </c>
      <c r="G788" s="6">
        <v>1</v>
      </c>
      <c r="H788" s="8">
        <v>40.32</v>
      </c>
      <c r="I788" s="6" t="s">
        <v>682</v>
      </c>
      <c r="J788" s="6" t="s">
        <v>684</v>
      </c>
      <c r="K788" s="6" t="s">
        <v>685</v>
      </c>
      <c r="L788" s="6" t="s">
        <v>686</v>
      </c>
      <c r="M788" s="6" t="s">
        <v>687</v>
      </c>
      <c r="N788" s="6" t="s">
        <v>498</v>
      </c>
      <c r="O788" s="8">
        <v>554.4</v>
      </c>
    </row>
    <row r="789" spans="1:15" x14ac:dyDescent="0.35">
      <c r="A789" s="6">
        <v>11035</v>
      </c>
      <c r="B789" s="6" t="s">
        <v>840</v>
      </c>
      <c r="C789" s="6">
        <v>2</v>
      </c>
      <c r="D789" s="7">
        <v>36666</v>
      </c>
      <c r="E789" s="7">
        <v>36694</v>
      </c>
      <c r="F789" s="7">
        <v>36670</v>
      </c>
      <c r="G789" s="6">
        <v>2</v>
      </c>
      <c r="H789" s="8">
        <v>0.17</v>
      </c>
      <c r="I789" s="6" t="s">
        <v>841</v>
      </c>
      <c r="J789" s="6" t="s">
        <v>843</v>
      </c>
      <c r="K789" s="6" t="s">
        <v>844</v>
      </c>
      <c r="M789" s="6" t="s">
        <v>845</v>
      </c>
      <c r="N789" s="6" t="s">
        <v>649</v>
      </c>
      <c r="O789" s="8">
        <v>1754.5</v>
      </c>
    </row>
    <row r="790" spans="1:15" x14ac:dyDescent="0.35">
      <c r="A790" s="6">
        <v>11036</v>
      </c>
      <c r="B790" s="6" t="s">
        <v>377</v>
      </c>
      <c r="C790" s="6">
        <v>8</v>
      </c>
      <c r="D790" s="7">
        <v>36666</v>
      </c>
      <c r="E790" s="7">
        <v>36694</v>
      </c>
      <c r="F790" s="7">
        <v>36668</v>
      </c>
      <c r="G790" s="6">
        <v>3</v>
      </c>
      <c r="H790" s="8">
        <v>149.47</v>
      </c>
      <c r="I790" s="6" t="s">
        <v>378</v>
      </c>
      <c r="J790" s="6" t="s">
        <v>380</v>
      </c>
      <c r="K790" s="6" t="s">
        <v>381</v>
      </c>
      <c r="M790" s="6" t="s">
        <v>382</v>
      </c>
      <c r="N790" s="6" t="s">
        <v>203</v>
      </c>
      <c r="O790" s="8">
        <v>1692</v>
      </c>
    </row>
    <row r="791" spans="1:15" x14ac:dyDescent="0.35">
      <c r="A791" s="6">
        <v>11037</v>
      </c>
      <c r="B791" s="6" t="s">
        <v>477</v>
      </c>
      <c r="C791" s="6">
        <v>7</v>
      </c>
      <c r="D791" s="7">
        <v>36667</v>
      </c>
      <c r="E791" s="7">
        <v>36695</v>
      </c>
      <c r="F791" s="7">
        <v>36673</v>
      </c>
      <c r="G791" s="6">
        <v>1</v>
      </c>
      <c r="H791" s="8">
        <v>3.2</v>
      </c>
      <c r="I791" s="6" t="s">
        <v>478</v>
      </c>
      <c r="J791" s="6" t="s">
        <v>480</v>
      </c>
      <c r="K791" s="6" t="s">
        <v>481</v>
      </c>
      <c r="M791" s="6" t="s">
        <v>482</v>
      </c>
      <c r="N791" s="6" t="s">
        <v>215</v>
      </c>
      <c r="O791" s="8">
        <v>60</v>
      </c>
    </row>
    <row r="792" spans="1:15" x14ac:dyDescent="0.35">
      <c r="A792" s="6">
        <v>11038</v>
      </c>
      <c r="B792" s="6" t="s">
        <v>840</v>
      </c>
      <c r="C792" s="6">
        <v>1</v>
      </c>
      <c r="D792" s="7">
        <v>36667</v>
      </c>
      <c r="E792" s="7">
        <v>36695</v>
      </c>
      <c r="F792" s="7">
        <v>36676</v>
      </c>
      <c r="G792" s="6">
        <v>2</v>
      </c>
      <c r="H792" s="8">
        <v>29.59</v>
      </c>
      <c r="I792" s="6" t="s">
        <v>841</v>
      </c>
      <c r="J792" s="6" t="s">
        <v>843</v>
      </c>
      <c r="K792" s="6" t="s">
        <v>844</v>
      </c>
      <c r="M792" s="6" t="s">
        <v>845</v>
      </c>
      <c r="N792" s="6" t="s">
        <v>649</v>
      </c>
      <c r="O792" s="8">
        <v>751</v>
      </c>
    </row>
    <row r="793" spans="1:15" x14ac:dyDescent="0.35">
      <c r="A793" s="6">
        <v>11039</v>
      </c>
      <c r="B793" s="6" t="s">
        <v>618</v>
      </c>
      <c r="C793" s="6">
        <v>1</v>
      </c>
      <c r="D793" s="7">
        <v>36667</v>
      </c>
      <c r="E793" s="7">
        <v>36695</v>
      </c>
      <c r="G793" s="6">
        <v>2</v>
      </c>
      <c r="H793" s="8">
        <v>65</v>
      </c>
      <c r="I793" s="6" t="s">
        <v>619</v>
      </c>
      <c r="J793" s="6" t="s">
        <v>621</v>
      </c>
      <c r="K793" s="6" t="s">
        <v>622</v>
      </c>
      <c r="L793" s="6" t="s">
        <v>623</v>
      </c>
      <c r="M793" s="6" t="s">
        <v>624</v>
      </c>
      <c r="N793" s="6" t="s">
        <v>507</v>
      </c>
      <c r="O793" s="8">
        <v>3090</v>
      </c>
    </row>
    <row r="794" spans="1:15" x14ac:dyDescent="0.35">
      <c r="A794" s="6">
        <v>11040</v>
      </c>
      <c r="B794" s="6" t="s">
        <v>491</v>
      </c>
      <c r="C794" s="6">
        <v>4</v>
      </c>
      <c r="D794" s="7">
        <v>36668</v>
      </c>
      <c r="E794" s="7">
        <v>36696</v>
      </c>
      <c r="G794" s="6">
        <v>3</v>
      </c>
      <c r="H794" s="8">
        <v>18.84</v>
      </c>
      <c r="I794" s="6" t="s">
        <v>492</v>
      </c>
      <c r="J794" s="6" t="s">
        <v>494</v>
      </c>
      <c r="K794" s="6" t="s">
        <v>495</v>
      </c>
      <c r="L794" s="6" t="s">
        <v>496</v>
      </c>
      <c r="M794" s="6" t="s">
        <v>497</v>
      </c>
      <c r="N794" s="6" t="s">
        <v>498</v>
      </c>
      <c r="O794" s="8">
        <v>200</v>
      </c>
    </row>
    <row r="795" spans="1:15" x14ac:dyDescent="0.35">
      <c r="A795" s="6">
        <v>11041</v>
      </c>
      <c r="B795" s="6" t="s">
        <v>353</v>
      </c>
      <c r="C795" s="6">
        <v>3</v>
      </c>
      <c r="D795" s="7">
        <v>36668</v>
      </c>
      <c r="E795" s="7">
        <v>36696</v>
      </c>
      <c r="F795" s="7">
        <v>36674</v>
      </c>
      <c r="G795" s="6">
        <v>2</v>
      </c>
      <c r="H795" s="8">
        <v>48.22</v>
      </c>
      <c r="I795" s="6" t="s">
        <v>354</v>
      </c>
      <c r="J795" s="6" t="s">
        <v>977</v>
      </c>
      <c r="K795" s="6" t="s">
        <v>357</v>
      </c>
      <c r="M795" s="6" t="s">
        <v>358</v>
      </c>
      <c r="N795" s="6" t="s">
        <v>219</v>
      </c>
      <c r="O795" s="8">
        <v>1887</v>
      </c>
    </row>
    <row r="796" spans="1:15" x14ac:dyDescent="0.35">
      <c r="A796" s="6">
        <v>11042</v>
      </c>
      <c r="B796" s="6" t="s">
        <v>360</v>
      </c>
      <c r="C796" s="6">
        <v>2</v>
      </c>
      <c r="D796" s="7">
        <v>36668</v>
      </c>
      <c r="E796" s="7">
        <v>36682</v>
      </c>
      <c r="F796" s="7">
        <v>36677</v>
      </c>
      <c r="G796" s="6">
        <v>1</v>
      </c>
      <c r="H796" s="8">
        <v>29.99</v>
      </c>
      <c r="I796" s="6" t="s">
        <v>361</v>
      </c>
      <c r="J796" s="6" t="s">
        <v>364</v>
      </c>
      <c r="K796" s="6" t="s">
        <v>365</v>
      </c>
      <c r="L796" s="6" t="s">
        <v>366</v>
      </c>
      <c r="M796" s="6" t="s">
        <v>367</v>
      </c>
      <c r="N796" s="6" t="s">
        <v>368</v>
      </c>
      <c r="O796" s="8">
        <v>405.75</v>
      </c>
    </row>
    <row r="797" spans="1:15" x14ac:dyDescent="0.35">
      <c r="A797" s="6">
        <v>11043</v>
      </c>
      <c r="B797" s="6" t="s">
        <v>824</v>
      </c>
      <c r="C797" s="6">
        <v>5</v>
      </c>
      <c r="D797" s="7">
        <v>36668</v>
      </c>
      <c r="E797" s="7">
        <v>36696</v>
      </c>
      <c r="F797" s="7">
        <v>36675</v>
      </c>
      <c r="G797" s="6">
        <v>2</v>
      </c>
      <c r="H797" s="8">
        <v>8.8000000000000007</v>
      </c>
      <c r="I797" s="6" t="s">
        <v>825</v>
      </c>
      <c r="J797" s="6" t="s">
        <v>827</v>
      </c>
      <c r="K797" s="6" t="s">
        <v>702</v>
      </c>
      <c r="M797" s="6" t="s">
        <v>828</v>
      </c>
      <c r="N797" s="6" t="s">
        <v>201</v>
      </c>
      <c r="O797" s="8">
        <v>210</v>
      </c>
    </row>
    <row r="798" spans="1:15" x14ac:dyDescent="0.35">
      <c r="A798" s="6">
        <v>11044</v>
      </c>
      <c r="B798" s="6" t="s">
        <v>954</v>
      </c>
      <c r="C798" s="6">
        <v>4</v>
      </c>
      <c r="D798" s="7">
        <v>36669</v>
      </c>
      <c r="E798" s="7">
        <v>36697</v>
      </c>
      <c r="F798" s="7">
        <v>36677</v>
      </c>
      <c r="G798" s="6">
        <v>1</v>
      </c>
      <c r="H798" s="8">
        <v>8.7200000000000006</v>
      </c>
      <c r="I798" s="6" t="s">
        <v>988</v>
      </c>
      <c r="J798" s="6" t="s">
        <v>957</v>
      </c>
      <c r="K798" s="6" t="s">
        <v>958</v>
      </c>
      <c r="M798" s="6" t="s">
        <v>959</v>
      </c>
      <c r="N798" s="6" t="s">
        <v>960</v>
      </c>
      <c r="O798" s="8">
        <v>591.6</v>
      </c>
    </row>
    <row r="799" spans="1:15" x14ac:dyDescent="0.35">
      <c r="A799" s="6">
        <v>11045</v>
      </c>
      <c r="B799" s="6" t="s">
        <v>319</v>
      </c>
      <c r="C799" s="6">
        <v>6</v>
      </c>
      <c r="D799" s="7">
        <v>36669</v>
      </c>
      <c r="E799" s="7">
        <v>36697</v>
      </c>
      <c r="G799" s="6">
        <v>2</v>
      </c>
      <c r="H799" s="8">
        <v>70.58</v>
      </c>
      <c r="I799" s="6" t="s">
        <v>320</v>
      </c>
      <c r="J799" s="6" t="s">
        <v>323</v>
      </c>
      <c r="K799" s="6" t="s">
        <v>324</v>
      </c>
      <c r="L799" s="6" t="s">
        <v>325</v>
      </c>
      <c r="M799" s="6" t="s">
        <v>326</v>
      </c>
      <c r="N799" s="6" t="s">
        <v>327</v>
      </c>
      <c r="O799" s="8">
        <v>1309.5</v>
      </c>
    </row>
    <row r="800" spans="1:15" x14ac:dyDescent="0.35">
      <c r="A800" s="6">
        <v>11046</v>
      </c>
      <c r="B800" s="6" t="s">
        <v>915</v>
      </c>
      <c r="C800" s="6">
        <v>8</v>
      </c>
      <c r="D800" s="7">
        <v>36669</v>
      </c>
      <c r="E800" s="7">
        <v>36697</v>
      </c>
      <c r="F800" s="7">
        <v>36670</v>
      </c>
      <c r="G800" s="6">
        <v>2</v>
      </c>
      <c r="H800" s="8">
        <v>71.64</v>
      </c>
      <c r="I800" s="6" t="s">
        <v>916</v>
      </c>
      <c r="J800" s="6" t="s">
        <v>918</v>
      </c>
      <c r="K800" s="6" t="s">
        <v>919</v>
      </c>
      <c r="M800" s="6" t="s">
        <v>920</v>
      </c>
      <c r="N800" s="6" t="s">
        <v>203</v>
      </c>
      <c r="O800" s="8">
        <v>1564</v>
      </c>
    </row>
    <row r="801" spans="1:15" x14ac:dyDescent="0.35">
      <c r="A801" s="6">
        <v>11047</v>
      </c>
      <c r="B801" s="6" t="s">
        <v>393</v>
      </c>
      <c r="C801" s="6">
        <v>7</v>
      </c>
      <c r="D801" s="7">
        <v>36670</v>
      </c>
      <c r="E801" s="7">
        <v>36698</v>
      </c>
      <c r="F801" s="7">
        <v>36677</v>
      </c>
      <c r="G801" s="6">
        <v>3</v>
      </c>
      <c r="H801" s="8">
        <v>46.62</v>
      </c>
      <c r="I801" s="6" t="s">
        <v>394</v>
      </c>
      <c r="J801" s="6" t="s">
        <v>396</v>
      </c>
      <c r="K801" s="6" t="s">
        <v>271</v>
      </c>
      <c r="M801" s="6" t="s">
        <v>397</v>
      </c>
      <c r="N801" s="6" t="s">
        <v>273</v>
      </c>
      <c r="O801" s="8">
        <v>1090.5</v>
      </c>
    </row>
    <row r="802" spans="1:15" x14ac:dyDescent="0.35">
      <c r="A802" s="6">
        <v>11048</v>
      </c>
      <c r="B802" s="6" t="s">
        <v>319</v>
      </c>
      <c r="C802" s="6">
        <v>7</v>
      </c>
      <c r="D802" s="7">
        <v>36670</v>
      </c>
      <c r="E802" s="7">
        <v>36698</v>
      </c>
      <c r="F802" s="7">
        <v>36676</v>
      </c>
      <c r="G802" s="6">
        <v>3</v>
      </c>
      <c r="H802" s="8">
        <v>24.12</v>
      </c>
      <c r="I802" s="6" t="s">
        <v>320</v>
      </c>
      <c r="J802" s="6" t="s">
        <v>323</v>
      </c>
      <c r="K802" s="6" t="s">
        <v>324</v>
      </c>
      <c r="L802" s="6" t="s">
        <v>325</v>
      </c>
      <c r="M802" s="6" t="s">
        <v>326</v>
      </c>
      <c r="N802" s="6" t="s">
        <v>327</v>
      </c>
      <c r="O802" s="8">
        <v>525</v>
      </c>
    </row>
    <row r="803" spans="1:15" x14ac:dyDescent="0.35">
      <c r="A803" s="6">
        <v>11049</v>
      </c>
      <c r="B803" s="6" t="s">
        <v>484</v>
      </c>
      <c r="C803" s="6">
        <v>3</v>
      </c>
      <c r="D803" s="7">
        <v>36670</v>
      </c>
      <c r="E803" s="7">
        <v>36698</v>
      </c>
      <c r="F803" s="7">
        <v>36680</v>
      </c>
      <c r="G803" s="6">
        <v>1</v>
      </c>
      <c r="H803" s="8">
        <v>8.34</v>
      </c>
      <c r="I803" s="6" t="s">
        <v>485</v>
      </c>
      <c r="J803" s="6" t="s">
        <v>487</v>
      </c>
      <c r="K803" s="6" t="s">
        <v>488</v>
      </c>
      <c r="L803" s="6" t="s">
        <v>366</v>
      </c>
      <c r="M803" s="6" t="s">
        <v>489</v>
      </c>
      <c r="N803" s="6" t="s">
        <v>368</v>
      </c>
      <c r="O803" s="8">
        <v>342</v>
      </c>
    </row>
    <row r="804" spans="1:15" x14ac:dyDescent="0.35">
      <c r="A804" s="6">
        <v>11050</v>
      </c>
      <c r="B804" s="6" t="s">
        <v>432</v>
      </c>
      <c r="C804" s="6">
        <v>8</v>
      </c>
      <c r="D804" s="7">
        <v>36673</v>
      </c>
      <c r="E804" s="7">
        <v>36701</v>
      </c>
      <c r="F804" s="7">
        <v>36681</v>
      </c>
      <c r="G804" s="6">
        <v>2</v>
      </c>
      <c r="H804" s="8">
        <v>59.41</v>
      </c>
      <c r="I804" s="6" t="s">
        <v>433</v>
      </c>
      <c r="J804" s="6" t="s">
        <v>435</v>
      </c>
      <c r="K804" s="6" t="s">
        <v>436</v>
      </c>
      <c r="M804" s="6" t="s">
        <v>437</v>
      </c>
      <c r="N804" s="6" t="s">
        <v>283</v>
      </c>
      <c r="O804" s="8">
        <v>900</v>
      </c>
    </row>
    <row r="805" spans="1:15" x14ac:dyDescent="0.35">
      <c r="A805" s="6">
        <v>11051</v>
      </c>
      <c r="B805" s="6" t="s">
        <v>568</v>
      </c>
      <c r="C805" s="6">
        <v>7</v>
      </c>
      <c r="D805" s="7">
        <v>36673</v>
      </c>
      <c r="E805" s="7">
        <v>36701</v>
      </c>
      <c r="G805" s="6">
        <v>3</v>
      </c>
      <c r="H805" s="8">
        <v>2.79</v>
      </c>
      <c r="I805" s="6" t="s">
        <v>569</v>
      </c>
      <c r="J805" s="6" t="s">
        <v>571</v>
      </c>
      <c r="K805" s="6" t="s">
        <v>572</v>
      </c>
      <c r="M805" s="6" t="s">
        <v>573</v>
      </c>
      <c r="N805" s="6" t="s">
        <v>201</v>
      </c>
      <c r="O805" s="8">
        <v>45</v>
      </c>
    </row>
    <row r="806" spans="1:15" x14ac:dyDescent="0.35">
      <c r="A806" s="6">
        <v>11052</v>
      </c>
      <c r="B806" s="6" t="s">
        <v>510</v>
      </c>
      <c r="C806" s="6">
        <v>3</v>
      </c>
      <c r="D806" s="7">
        <v>36673</v>
      </c>
      <c r="E806" s="7">
        <v>36701</v>
      </c>
      <c r="F806" s="7">
        <v>36677</v>
      </c>
      <c r="G806" s="6">
        <v>1</v>
      </c>
      <c r="H806" s="8">
        <v>67.260000000000005</v>
      </c>
      <c r="I806" s="6" t="s">
        <v>511</v>
      </c>
      <c r="J806" s="6" t="s">
        <v>513</v>
      </c>
      <c r="K806" s="6" t="s">
        <v>514</v>
      </c>
      <c r="L806" s="6" t="s">
        <v>515</v>
      </c>
      <c r="M806" s="6" t="s">
        <v>516</v>
      </c>
      <c r="N806" s="6" t="s">
        <v>368</v>
      </c>
      <c r="O806" s="8">
        <v>1665</v>
      </c>
    </row>
    <row r="807" spans="1:15" x14ac:dyDescent="0.35">
      <c r="A807" s="6">
        <v>11053</v>
      </c>
      <c r="B807" s="6" t="s">
        <v>713</v>
      </c>
      <c r="C807" s="6">
        <v>2</v>
      </c>
      <c r="D807" s="7">
        <v>36673</v>
      </c>
      <c r="E807" s="7">
        <v>36701</v>
      </c>
      <c r="F807" s="7">
        <v>36675</v>
      </c>
      <c r="G807" s="6">
        <v>2</v>
      </c>
      <c r="H807" s="8">
        <v>53.05</v>
      </c>
      <c r="I807" s="6" t="s">
        <v>714</v>
      </c>
      <c r="J807" s="6" t="s">
        <v>716</v>
      </c>
      <c r="K807" s="6" t="s">
        <v>717</v>
      </c>
      <c r="M807" s="6" t="s">
        <v>718</v>
      </c>
      <c r="N807" s="6" t="s">
        <v>216</v>
      </c>
      <c r="O807" s="8">
        <v>3658.75</v>
      </c>
    </row>
    <row r="808" spans="1:15" x14ac:dyDescent="0.35">
      <c r="A808" s="6">
        <v>11054</v>
      </c>
      <c r="B808" s="6" t="s">
        <v>336</v>
      </c>
      <c r="C808" s="6">
        <v>8</v>
      </c>
      <c r="D808" s="7">
        <v>36674</v>
      </c>
      <c r="E808" s="7">
        <v>36702</v>
      </c>
      <c r="G808" s="6">
        <v>1</v>
      </c>
      <c r="H808" s="8">
        <v>0.33</v>
      </c>
      <c r="I808" s="6" t="s">
        <v>337</v>
      </c>
      <c r="J808" s="6" t="s">
        <v>340</v>
      </c>
      <c r="K808" s="6" t="s">
        <v>341</v>
      </c>
      <c r="M808" s="6" t="s">
        <v>342</v>
      </c>
      <c r="N808" s="6" t="s">
        <v>343</v>
      </c>
      <c r="O808" s="8">
        <v>305</v>
      </c>
    </row>
    <row r="809" spans="1:15" x14ac:dyDescent="0.35">
      <c r="A809" s="6">
        <v>11055</v>
      </c>
      <c r="B809" s="6" t="s">
        <v>519</v>
      </c>
      <c r="C809" s="6">
        <v>7</v>
      </c>
      <c r="D809" s="7">
        <v>36674</v>
      </c>
      <c r="E809" s="7">
        <v>36702</v>
      </c>
      <c r="F809" s="7">
        <v>36681</v>
      </c>
      <c r="G809" s="6">
        <v>2</v>
      </c>
      <c r="H809" s="8">
        <v>120.92</v>
      </c>
      <c r="I809" s="6" t="s">
        <v>520</v>
      </c>
      <c r="J809" s="6" t="s">
        <v>522</v>
      </c>
      <c r="K809" s="6" t="s">
        <v>523</v>
      </c>
      <c r="L809" s="6" t="s">
        <v>524</v>
      </c>
      <c r="M809" s="6" t="s">
        <v>525</v>
      </c>
      <c r="N809" s="6" t="s">
        <v>507</v>
      </c>
      <c r="O809" s="8">
        <v>1727.5</v>
      </c>
    </row>
    <row r="810" spans="1:15" x14ac:dyDescent="0.35">
      <c r="A810" s="6">
        <v>11056</v>
      </c>
      <c r="B810" s="6" t="s">
        <v>393</v>
      </c>
      <c r="C810" s="6">
        <v>8</v>
      </c>
      <c r="D810" s="7">
        <v>36674</v>
      </c>
      <c r="E810" s="7">
        <v>36688</v>
      </c>
      <c r="F810" s="7">
        <v>36677</v>
      </c>
      <c r="G810" s="6">
        <v>2</v>
      </c>
      <c r="H810" s="8">
        <v>278.95999999999998</v>
      </c>
      <c r="I810" s="6" t="s">
        <v>394</v>
      </c>
      <c r="J810" s="6" t="s">
        <v>396</v>
      </c>
      <c r="K810" s="6" t="s">
        <v>271</v>
      </c>
      <c r="M810" s="6" t="s">
        <v>397</v>
      </c>
      <c r="N810" s="6" t="s">
        <v>273</v>
      </c>
      <c r="O810" s="8">
        <v>3740</v>
      </c>
    </row>
    <row r="811" spans="1:15" x14ac:dyDescent="0.35">
      <c r="A811" s="6">
        <v>11057</v>
      </c>
      <c r="B811" s="6" t="s">
        <v>668</v>
      </c>
      <c r="C811" s="6">
        <v>3</v>
      </c>
      <c r="D811" s="7">
        <v>36675</v>
      </c>
      <c r="E811" s="7">
        <v>36703</v>
      </c>
      <c r="F811" s="7">
        <v>36677</v>
      </c>
      <c r="G811" s="6">
        <v>3</v>
      </c>
      <c r="H811" s="8">
        <v>4.13</v>
      </c>
      <c r="I811" s="6" t="s">
        <v>669</v>
      </c>
      <c r="J811" s="6" t="s">
        <v>671</v>
      </c>
      <c r="K811" s="6" t="s">
        <v>271</v>
      </c>
      <c r="M811" s="6" t="s">
        <v>672</v>
      </c>
      <c r="N811" s="6" t="s">
        <v>273</v>
      </c>
      <c r="O811" s="8">
        <v>45</v>
      </c>
    </row>
    <row r="812" spans="1:15" x14ac:dyDescent="0.35">
      <c r="A812" s="6">
        <v>11058</v>
      </c>
      <c r="B812" s="6" t="s">
        <v>286</v>
      </c>
      <c r="C812" s="6">
        <v>9</v>
      </c>
      <c r="D812" s="7">
        <v>36675</v>
      </c>
      <c r="E812" s="7">
        <v>36703</v>
      </c>
      <c r="G812" s="6">
        <v>3</v>
      </c>
      <c r="H812" s="8">
        <v>31.14</v>
      </c>
      <c r="I812" s="6" t="s">
        <v>287</v>
      </c>
      <c r="J812" s="6" t="s">
        <v>289</v>
      </c>
      <c r="K812" s="6" t="s">
        <v>290</v>
      </c>
      <c r="M812" s="6" t="s">
        <v>291</v>
      </c>
      <c r="N812" s="6" t="s">
        <v>203</v>
      </c>
      <c r="O812" s="8">
        <v>858</v>
      </c>
    </row>
    <row r="813" spans="1:15" x14ac:dyDescent="0.35">
      <c r="A813" s="6">
        <v>11059</v>
      </c>
      <c r="B813" s="6" t="s">
        <v>771</v>
      </c>
      <c r="C813" s="6">
        <v>2</v>
      </c>
      <c r="D813" s="7">
        <v>36675</v>
      </c>
      <c r="E813" s="7">
        <v>36717</v>
      </c>
      <c r="G813" s="6">
        <v>2</v>
      </c>
      <c r="H813" s="8">
        <v>85.8</v>
      </c>
      <c r="I813" s="6" t="s">
        <v>772</v>
      </c>
      <c r="J813" s="6" t="s">
        <v>774</v>
      </c>
      <c r="K813" s="6" t="s">
        <v>514</v>
      </c>
      <c r="L813" s="6" t="s">
        <v>515</v>
      </c>
      <c r="M813" s="6" t="s">
        <v>775</v>
      </c>
      <c r="N813" s="6" t="s">
        <v>368</v>
      </c>
      <c r="O813" s="8">
        <v>1838</v>
      </c>
    </row>
    <row r="814" spans="1:15" x14ac:dyDescent="0.35">
      <c r="A814" s="6">
        <v>11060</v>
      </c>
      <c r="B814" s="6" t="s">
        <v>452</v>
      </c>
      <c r="C814" s="6">
        <v>2</v>
      </c>
      <c r="D814" s="7">
        <v>36676</v>
      </c>
      <c r="E814" s="7">
        <v>36704</v>
      </c>
      <c r="F814" s="7">
        <v>36680</v>
      </c>
      <c r="G814" s="6">
        <v>2</v>
      </c>
      <c r="H814" s="8">
        <v>10.98</v>
      </c>
      <c r="I814" s="6" t="s">
        <v>453</v>
      </c>
      <c r="J814" s="6" t="s">
        <v>455</v>
      </c>
      <c r="K814" s="6" t="s">
        <v>456</v>
      </c>
      <c r="M814" s="6" t="s">
        <v>457</v>
      </c>
      <c r="N814" s="6" t="s">
        <v>213</v>
      </c>
      <c r="O814" s="8">
        <v>266</v>
      </c>
    </row>
    <row r="815" spans="1:15" x14ac:dyDescent="0.35">
      <c r="A815" s="6">
        <v>11061</v>
      </c>
      <c r="B815" s="6" t="s">
        <v>491</v>
      </c>
      <c r="C815" s="6">
        <v>4</v>
      </c>
      <c r="D815" s="7">
        <v>36676</v>
      </c>
      <c r="E815" s="7">
        <v>36718</v>
      </c>
      <c r="G815" s="6">
        <v>3</v>
      </c>
      <c r="H815" s="8">
        <v>14.01</v>
      </c>
      <c r="I815" s="6" t="s">
        <v>492</v>
      </c>
      <c r="J815" s="6" t="s">
        <v>494</v>
      </c>
      <c r="K815" s="6" t="s">
        <v>495</v>
      </c>
      <c r="L815" s="6" t="s">
        <v>496</v>
      </c>
      <c r="M815" s="6" t="s">
        <v>497</v>
      </c>
      <c r="N815" s="6" t="s">
        <v>498</v>
      </c>
      <c r="O815" s="8">
        <v>510</v>
      </c>
    </row>
    <row r="816" spans="1:15" x14ac:dyDescent="0.35">
      <c r="A816" s="6">
        <v>11062</v>
      </c>
      <c r="B816" s="6" t="s">
        <v>763</v>
      </c>
      <c r="C816" s="6">
        <v>4</v>
      </c>
      <c r="D816" s="7">
        <v>36676</v>
      </c>
      <c r="E816" s="7">
        <v>36704</v>
      </c>
      <c r="G816" s="6">
        <v>2</v>
      </c>
      <c r="H816" s="8">
        <v>29.93</v>
      </c>
      <c r="I816" s="6" t="s">
        <v>764</v>
      </c>
      <c r="J816" s="6" t="s">
        <v>766</v>
      </c>
      <c r="K816" s="6" t="s">
        <v>767</v>
      </c>
      <c r="M816" s="6" t="s">
        <v>768</v>
      </c>
      <c r="N816" s="6" t="s">
        <v>213</v>
      </c>
      <c r="O816" s="8">
        <v>508</v>
      </c>
    </row>
    <row r="817" spans="1:15" x14ac:dyDescent="0.35">
      <c r="A817" s="6">
        <v>11063</v>
      </c>
      <c r="B817" s="6" t="s">
        <v>536</v>
      </c>
      <c r="C817" s="6">
        <v>3</v>
      </c>
      <c r="D817" s="7">
        <v>36676</v>
      </c>
      <c r="E817" s="7">
        <v>36704</v>
      </c>
      <c r="F817" s="7">
        <v>36682</v>
      </c>
      <c r="G817" s="6">
        <v>2</v>
      </c>
      <c r="H817" s="8">
        <v>81.73</v>
      </c>
      <c r="I817" s="6" t="s">
        <v>537</v>
      </c>
      <c r="J817" s="6" t="s">
        <v>539</v>
      </c>
      <c r="K817" s="6" t="s">
        <v>540</v>
      </c>
      <c r="L817" s="6" t="s">
        <v>541</v>
      </c>
      <c r="N817" s="6" t="s">
        <v>542</v>
      </c>
      <c r="O817" s="8">
        <v>1445.5</v>
      </c>
    </row>
    <row r="818" spans="1:15" x14ac:dyDescent="0.35">
      <c r="A818" s="6">
        <v>11064</v>
      </c>
      <c r="B818" s="6" t="s">
        <v>800</v>
      </c>
      <c r="C818" s="6">
        <v>1</v>
      </c>
      <c r="D818" s="7">
        <v>36677</v>
      </c>
      <c r="E818" s="7">
        <v>36705</v>
      </c>
      <c r="F818" s="7">
        <v>36680</v>
      </c>
      <c r="G818" s="6">
        <v>1</v>
      </c>
      <c r="H818" s="8">
        <v>30.09</v>
      </c>
      <c r="I818" s="6" t="s">
        <v>801</v>
      </c>
      <c r="J818" s="6" t="s">
        <v>803</v>
      </c>
      <c r="K818" s="6" t="s">
        <v>804</v>
      </c>
      <c r="L818" s="6" t="s">
        <v>805</v>
      </c>
      <c r="M818" s="6" t="s">
        <v>806</v>
      </c>
      <c r="N818" s="6" t="s">
        <v>498</v>
      </c>
      <c r="O818" s="8">
        <v>4722.3</v>
      </c>
    </row>
    <row r="819" spans="1:15" x14ac:dyDescent="0.35">
      <c r="A819" s="6">
        <v>11065</v>
      </c>
      <c r="B819" s="6" t="s">
        <v>609</v>
      </c>
      <c r="C819" s="6">
        <v>8</v>
      </c>
      <c r="D819" s="7">
        <v>36677</v>
      </c>
      <c r="E819" s="7">
        <v>36705</v>
      </c>
      <c r="G819" s="6">
        <v>1</v>
      </c>
      <c r="H819" s="8">
        <v>12.91</v>
      </c>
      <c r="I819" s="6" t="s">
        <v>610</v>
      </c>
      <c r="J819" s="6" t="s">
        <v>612</v>
      </c>
      <c r="K819" s="6" t="s">
        <v>613</v>
      </c>
      <c r="L819" s="6" t="s">
        <v>614</v>
      </c>
      <c r="M819" s="6" t="s">
        <v>615</v>
      </c>
      <c r="N819" s="6" t="s">
        <v>507</v>
      </c>
      <c r="O819" s="8">
        <v>252.56</v>
      </c>
    </row>
    <row r="820" spans="1:15" x14ac:dyDescent="0.35">
      <c r="A820" s="6">
        <v>11066</v>
      </c>
      <c r="B820" s="6" t="s">
        <v>938</v>
      </c>
      <c r="C820" s="6">
        <v>7</v>
      </c>
      <c r="D820" s="7">
        <v>36677</v>
      </c>
      <c r="E820" s="7">
        <v>36705</v>
      </c>
      <c r="F820" s="7">
        <v>36680</v>
      </c>
      <c r="G820" s="6">
        <v>2</v>
      </c>
      <c r="H820" s="8">
        <v>44.72</v>
      </c>
      <c r="I820" s="6" t="s">
        <v>939</v>
      </c>
      <c r="J820" s="6" t="s">
        <v>980</v>
      </c>
      <c r="K820" s="6" t="s">
        <v>942</v>
      </c>
      <c r="L820" s="6" t="s">
        <v>589</v>
      </c>
      <c r="M820" s="6" t="s">
        <v>981</v>
      </c>
      <c r="N820" s="6" t="s">
        <v>498</v>
      </c>
      <c r="O820" s="8">
        <v>928.75</v>
      </c>
    </row>
    <row r="821" spans="1:15" x14ac:dyDescent="0.35">
      <c r="A821" s="6">
        <v>11067</v>
      </c>
      <c r="B821" s="6" t="s">
        <v>377</v>
      </c>
      <c r="C821" s="6">
        <v>1</v>
      </c>
      <c r="D821" s="7">
        <v>36680</v>
      </c>
      <c r="E821" s="7">
        <v>36694</v>
      </c>
      <c r="F821" s="7">
        <v>36682</v>
      </c>
      <c r="G821" s="6">
        <v>2</v>
      </c>
      <c r="H821" s="8">
        <v>7.98</v>
      </c>
      <c r="I821" s="6" t="s">
        <v>378</v>
      </c>
      <c r="J821" s="6" t="s">
        <v>380</v>
      </c>
      <c r="K821" s="6" t="s">
        <v>381</v>
      </c>
      <c r="M821" s="6" t="s">
        <v>382</v>
      </c>
      <c r="N821" s="6" t="s">
        <v>203</v>
      </c>
      <c r="O821" s="8">
        <v>86.85</v>
      </c>
    </row>
    <row r="822" spans="1:15" x14ac:dyDescent="0.35">
      <c r="A822" s="6">
        <v>11068</v>
      </c>
      <c r="B822" s="6" t="s">
        <v>734</v>
      </c>
      <c r="C822" s="6">
        <v>8</v>
      </c>
      <c r="D822" s="7">
        <v>36680</v>
      </c>
      <c r="E822" s="7">
        <v>36708</v>
      </c>
      <c r="G822" s="6">
        <v>2</v>
      </c>
      <c r="H822" s="8">
        <v>81.75</v>
      </c>
      <c r="I822" s="6" t="s">
        <v>735</v>
      </c>
      <c r="J822" s="6" t="s">
        <v>737</v>
      </c>
      <c r="K822" s="6" t="s">
        <v>365</v>
      </c>
      <c r="L822" s="6" t="s">
        <v>366</v>
      </c>
      <c r="M822" s="6" t="s">
        <v>738</v>
      </c>
      <c r="N822" s="6" t="s">
        <v>368</v>
      </c>
      <c r="O822" s="8">
        <v>2384.8000000000002</v>
      </c>
    </row>
    <row r="823" spans="1:15" x14ac:dyDescent="0.35">
      <c r="A823" s="6">
        <v>11069</v>
      </c>
      <c r="B823" s="6" t="s">
        <v>871</v>
      </c>
      <c r="C823" s="6">
        <v>1</v>
      </c>
      <c r="D823" s="7">
        <v>36680</v>
      </c>
      <c r="E823" s="7">
        <v>36708</v>
      </c>
      <c r="F823" s="7">
        <v>36682</v>
      </c>
      <c r="G823" s="6">
        <v>2</v>
      </c>
      <c r="H823" s="8">
        <v>15.67</v>
      </c>
      <c r="I823" s="6" t="s">
        <v>872</v>
      </c>
      <c r="J823" s="6" t="s">
        <v>874</v>
      </c>
      <c r="K823" s="6" t="s">
        <v>256</v>
      </c>
      <c r="M823" s="6" t="s">
        <v>710</v>
      </c>
      <c r="N823" s="6" t="s">
        <v>258</v>
      </c>
      <c r="O823" s="8">
        <v>360</v>
      </c>
    </row>
    <row r="824" spans="1:15" x14ac:dyDescent="0.35">
      <c r="A824" s="6">
        <v>11070</v>
      </c>
      <c r="B824" s="6" t="s">
        <v>593</v>
      </c>
      <c r="C824" s="6">
        <v>2</v>
      </c>
      <c r="D824" s="7">
        <v>36681</v>
      </c>
      <c r="E824" s="7">
        <v>36709</v>
      </c>
      <c r="G824" s="6">
        <v>1</v>
      </c>
      <c r="H824" s="8">
        <v>136</v>
      </c>
      <c r="I824" s="6" t="s">
        <v>594</v>
      </c>
      <c r="J824" s="6" t="s">
        <v>596</v>
      </c>
      <c r="K824" s="6" t="s">
        <v>597</v>
      </c>
      <c r="M824" s="6" t="s">
        <v>598</v>
      </c>
      <c r="N824" s="6" t="s">
        <v>203</v>
      </c>
      <c r="O824" s="8">
        <v>1873.5</v>
      </c>
    </row>
    <row r="825" spans="1:15" x14ac:dyDescent="0.35">
      <c r="A825" s="6">
        <v>11071</v>
      </c>
      <c r="B825" s="6" t="s">
        <v>609</v>
      </c>
      <c r="C825" s="6">
        <v>1</v>
      </c>
      <c r="D825" s="7">
        <v>36681</v>
      </c>
      <c r="E825" s="7">
        <v>36709</v>
      </c>
      <c r="G825" s="6">
        <v>1</v>
      </c>
      <c r="H825" s="8">
        <v>0.93</v>
      </c>
      <c r="I825" s="6" t="s">
        <v>610</v>
      </c>
      <c r="J825" s="6" t="s">
        <v>612</v>
      </c>
      <c r="K825" s="6" t="s">
        <v>613</v>
      </c>
      <c r="L825" s="6" t="s">
        <v>614</v>
      </c>
      <c r="M825" s="6" t="s">
        <v>615</v>
      </c>
      <c r="N825" s="6" t="s">
        <v>507</v>
      </c>
      <c r="O825" s="8">
        <v>510</v>
      </c>
    </row>
    <row r="826" spans="1:15" x14ac:dyDescent="0.35">
      <c r="A826" s="6">
        <v>11072</v>
      </c>
      <c r="B826" s="6" t="s">
        <v>400</v>
      </c>
      <c r="C826" s="6">
        <v>4</v>
      </c>
      <c r="D826" s="7">
        <v>36681</v>
      </c>
      <c r="E826" s="7">
        <v>36709</v>
      </c>
      <c r="G826" s="6">
        <v>2</v>
      </c>
      <c r="H826" s="8">
        <v>258.64</v>
      </c>
      <c r="I826" s="6" t="s">
        <v>401</v>
      </c>
      <c r="J826" s="6" t="s">
        <v>404</v>
      </c>
      <c r="K826" s="6" t="s">
        <v>405</v>
      </c>
      <c r="M826" s="6" t="s">
        <v>406</v>
      </c>
      <c r="N826" s="6" t="s">
        <v>216</v>
      </c>
      <c r="O826" s="8">
        <v>5218</v>
      </c>
    </row>
    <row r="827" spans="1:15" x14ac:dyDescent="0.35">
      <c r="A827" s="6">
        <v>11073</v>
      </c>
      <c r="B827" s="6" t="s">
        <v>706</v>
      </c>
      <c r="C827" s="6">
        <v>2</v>
      </c>
      <c r="D827" s="7">
        <v>36681</v>
      </c>
      <c r="E827" s="7">
        <v>36709</v>
      </c>
      <c r="G827" s="6">
        <v>2</v>
      </c>
      <c r="H827" s="8">
        <v>24.95</v>
      </c>
      <c r="I827" s="6" t="s">
        <v>707</v>
      </c>
      <c r="J827" s="6" t="s">
        <v>709</v>
      </c>
      <c r="K827" s="6" t="s">
        <v>256</v>
      </c>
      <c r="M827" s="6" t="s">
        <v>710</v>
      </c>
      <c r="N827" s="6" t="s">
        <v>258</v>
      </c>
      <c r="O827" s="8">
        <v>300</v>
      </c>
    </row>
    <row r="828" spans="1:15" x14ac:dyDescent="0.35">
      <c r="A828" s="6">
        <v>11074</v>
      </c>
      <c r="B828" s="6" t="s">
        <v>815</v>
      </c>
      <c r="C828" s="6">
        <v>7</v>
      </c>
      <c r="D828" s="7">
        <v>36682</v>
      </c>
      <c r="E828" s="7">
        <v>36710</v>
      </c>
      <c r="G828" s="6">
        <v>2</v>
      </c>
      <c r="H828" s="8">
        <v>18.440000000000001</v>
      </c>
      <c r="I828" s="6" t="s">
        <v>816</v>
      </c>
      <c r="J828" s="6" t="s">
        <v>818</v>
      </c>
      <c r="K828" s="6" t="s">
        <v>819</v>
      </c>
      <c r="M828" s="6" t="s">
        <v>820</v>
      </c>
      <c r="N828" s="6" t="s">
        <v>821</v>
      </c>
      <c r="O828" s="8">
        <v>244.3</v>
      </c>
    </row>
    <row r="829" spans="1:15" x14ac:dyDescent="0.35">
      <c r="A829" s="6">
        <v>11075</v>
      </c>
      <c r="B829" s="6" t="s">
        <v>777</v>
      </c>
      <c r="C829" s="6">
        <v>8</v>
      </c>
      <c r="D829" s="7">
        <v>36682</v>
      </c>
      <c r="E829" s="7">
        <v>36710</v>
      </c>
      <c r="G829" s="6">
        <v>2</v>
      </c>
      <c r="H829" s="8">
        <v>6.19</v>
      </c>
      <c r="I829" s="6" t="s">
        <v>778</v>
      </c>
      <c r="J829" s="6" t="s">
        <v>978</v>
      </c>
      <c r="K829" s="6" t="s">
        <v>781</v>
      </c>
      <c r="M829" s="6" t="s">
        <v>979</v>
      </c>
      <c r="N829" s="6" t="s">
        <v>219</v>
      </c>
      <c r="O829" s="8">
        <v>586</v>
      </c>
    </row>
    <row r="830" spans="1:15" x14ac:dyDescent="0.35">
      <c r="A830" s="6">
        <v>11076</v>
      </c>
      <c r="B830" s="6" t="s">
        <v>311</v>
      </c>
      <c r="C830" s="6">
        <v>4</v>
      </c>
      <c r="D830" s="7">
        <v>36682</v>
      </c>
      <c r="E830" s="7">
        <v>36710</v>
      </c>
      <c r="G830" s="6">
        <v>2</v>
      </c>
      <c r="H830" s="8">
        <v>38.28</v>
      </c>
      <c r="I830" s="6" t="s">
        <v>312</v>
      </c>
      <c r="J830" s="6" t="s">
        <v>314</v>
      </c>
      <c r="K830" s="6" t="s">
        <v>315</v>
      </c>
      <c r="M830" s="6" t="s">
        <v>316</v>
      </c>
      <c r="N830" s="6" t="s">
        <v>201</v>
      </c>
      <c r="O830" s="8">
        <v>1057</v>
      </c>
    </row>
    <row r="831" spans="1:15" x14ac:dyDescent="0.35">
      <c r="A831" s="6">
        <v>11077</v>
      </c>
      <c r="B831" s="6" t="s">
        <v>753</v>
      </c>
      <c r="C831" s="6">
        <v>1</v>
      </c>
      <c r="D831" s="7">
        <v>36682</v>
      </c>
      <c r="E831" s="7">
        <v>36710</v>
      </c>
      <c r="G831" s="6">
        <v>2</v>
      </c>
      <c r="H831" s="8">
        <v>8.5299999999999994</v>
      </c>
      <c r="I831" s="6" t="s">
        <v>754</v>
      </c>
      <c r="J831" s="6" t="s">
        <v>757</v>
      </c>
      <c r="K831" s="6" t="s">
        <v>758</v>
      </c>
      <c r="L831" s="6" t="s">
        <v>759</v>
      </c>
      <c r="M831" s="6" t="s">
        <v>760</v>
      </c>
      <c r="N831" s="6" t="s">
        <v>498</v>
      </c>
      <c r="O831" s="8">
        <v>1374.6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0B831-6274-47AD-BB68-88B0D64ED037}">
  <dimension ref="A1:F14"/>
  <sheetViews>
    <sheetView workbookViewId="0">
      <selection activeCell="C24" sqref="C24"/>
    </sheetView>
  </sheetViews>
  <sheetFormatPr defaultRowHeight="12.5" x14ac:dyDescent="0.25"/>
  <cols>
    <col min="1" max="2" width="12.1796875" style="71" customWidth="1"/>
    <col min="3" max="3" width="10.36328125" style="71" customWidth="1"/>
    <col min="4" max="4" width="4.81640625" style="71" customWidth="1"/>
    <col min="5" max="256" width="9.1796875" style="71"/>
    <col min="257" max="258" width="12.1796875" style="71" customWidth="1"/>
    <col min="259" max="259" width="10.36328125" style="71" customWidth="1"/>
    <col min="260" max="260" width="4.81640625" style="71" customWidth="1"/>
    <col min="261" max="512" width="9.1796875" style="71"/>
    <col min="513" max="514" width="12.1796875" style="71" customWidth="1"/>
    <col min="515" max="515" width="10.36328125" style="71" customWidth="1"/>
    <col min="516" max="516" width="4.81640625" style="71" customWidth="1"/>
    <col min="517" max="768" width="9.1796875" style="71"/>
    <col min="769" max="770" width="12.1796875" style="71" customWidth="1"/>
    <col min="771" max="771" width="10.36328125" style="71" customWidth="1"/>
    <col min="772" max="772" width="4.81640625" style="71" customWidth="1"/>
    <col min="773" max="1024" width="9.1796875" style="71"/>
    <col min="1025" max="1026" width="12.1796875" style="71" customWidth="1"/>
    <col min="1027" max="1027" width="10.36328125" style="71" customWidth="1"/>
    <col min="1028" max="1028" width="4.81640625" style="71" customWidth="1"/>
    <col min="1029" max="1280" width="9.1796875" style="71"/>
    <col min="1281" max="1282" width="12.1796875" style="71" customWidth="1"/>
    <col min="1283" max="1283" width="10.36328125" style="71" customWidth="1"/>
    <col min="1284" max="1284" width="4.81640625" style="71" customWidth="1"/>
    <col min="1285" max="1536" width="9.1796875" style="71"/>
    <col min="1537" max="1538" width="12.1796875" style="71" customWidth="1"/>
    <col min="1539" max="1539" width="10.36328125" style="71" customWidth="1"/>
    <col min="1540" max="1540" width="4.81640625" style="71" customWidth="1"/>
    <col min="1541" max="1792" width="9.1796875" style="71"/>
    <col min="1793" max="1794" width="12.1796875" style="71" customWidth="1"/>
    <col min="1795" max="1795" width="10.36328125" style="71" customWidth="1"/>
    <col min="1796" max="1796" width="4.81640625" style="71" customWidth="1"/>
    <col min="1797" max="2048" width="9.1796875" style="71"/>
    <col min="2049" max="2050" width="12.1796875" style="71" customWidth="1"/>
    <col min="2051" max="2051" width="10.36328125" style="71" customWidth="1"/>
    <col min="2052" max="2052" width="4.81640625" style="71" customWidth="1"/>
    <col min="2053" max="2304" width="9.1796875" style="71"/>
    <col min="2305" max="2306" width="12.1796875" style="71" customWidth="1"/>
    <col min="2307" max="2307" width="10.36328125" style="71" customWidth="1"/>
    <col min="2308" max="2308" width="4.81640625" style="71" customWidth="1"/>
    <col min="2309" max="2560" width="9.1796875" style="71"/>
    <col min="2561" max="2562" width="12.1796875" style="71" customWidth="1"/>
    <col min="2563" max="2563" width="10.36328125" style="71" customWidth="1"/>
    <col min="2564" max="2564" width="4.81640625" style="71" customWidth="1"/>
    <col min="2565" max="2816" width="9.1796875" style="71"/>
    <col min="2817" max="2818" width="12.1796875" style="71" customWidth="1"/>
    <col min="2819" max="2819" width="10.36328125" style="71" customWidth="1"/>
    <col min="2820" max="2820" width="4.81640625" style="71" customWidth="1"/>
    <col min="2821" max="3072" width="9.1796875" style="71"/>
    <col min="3073" max="3074" width="12.1796875" style="71" customWidth="1"/>
    <col min="3075" max="3075" width="10.36328125" style="71" customWidth="1"/>
    <col min="3076" max="3076" width="4.81640625" style="71" customWidth="1"/>
    <col min="3077" max="3328" width="9.1796875" style="71"/>
    <col min="3329" max="3330" width="12.1796875" style="71" customWidth="1"/>
    <col min="3331" max="3331" width="10.36328125" style="71" customWidth="1"/>
    <col min="3332" max="3332" width="4.81640625" style="71" customWidth="1"/>
    <col min="3333" max="3584" width="9.1796875" style="71"/>
    <col min="3585" max="3586" width="12.1796875" style="71" customWidth="1"/>
    <col min="3587" max="3587" width="10.36328125" style="71" customWidth="1"/>
    <col min="3588" max="3588" width="4.81640625" style="71" customWidth="1"/>
    <col min="3589" max="3840" width="9.1796875" style="71"/>
    <col min="3841" max="3842" width="12.1796875" style="71" customWidth="1"/>
    <col min="3843" max="3843" width="10.36328125" style="71" customWidth="1"/>
    <col min="3844" max="3844" width="4.81640625" style="71" customWidth="1"/>
    <col min="3845" max="4096" width="9.1796875" style="71"/>
    <col min="4097" max="4098" width="12.1796875" style="71" customWidth="1"/>
    <col min="4099" max="4099" width="10.36328125" style="71" customWidth="1"/>
    <col min="4100" max="4100" width="4.81640625" style="71" customWidth="1"/>
    <col min="4101" max="4352" width="9.1796875" style="71"/>
    <col min="4353" max="4354" width="12.1796875" style="71" customWidth="1"/>
    <col min="4355" max="4355" width="10.36328125" style="71" customWidth="1"/>
    <col min="4356" max="4356" width="4.81640625" style="71" customWidth="1"/>
    <col min="4357" max="4608" width="9.1796875" style="71"/>
    <col min="4609" max="4610" width="12.1796875" style="71" customWidth="1"/>
    <col min="4611" max="4611" width="10.36328125" style="71" customWidth="1"/>
    <col min="4612" max="4612" width="4.81640625" style="71" customWidth="1"/>
    <col min="4613" max="4864" width="9.1796875" style="71"/>
    <col min="4865" max="4866" width="12.1796875" style="71" customWidth="1"/>
    <col min="4867" max="4867" width="10.36328125" style="71" customWidth="1"/>
    <col min="4868" max="4868" width="4.81640625" style="71" customWidth="1"/>
    <col min="4869" max="5120" width="9.1796875" style="71"/>
    <col min="5121" max="5122" width="12.1796875" style="71" customWidth="1"/>
    <col min="5123" max="5123" width="10.36328125" style="71" customWidth="1"/>
    <col min="5124" max="5124" width="4.81640625" style="71" customWidth="1"/>
    <col min="5125" max="5376" width="9.1796875" style="71"/>
    <col min="5377" max="5378" width="12.1796875" style="71" customWidth="1"/>
    <col min="5379" max="5379" width="10.36328125" style="71" customWidth="1"/>
    <col min="5380" max="5380" width="4.81640625" style="71" customWidth="1"/>
    <col min="5381" max="5632" width="9.1796875" style="71"/>
    <col min="5633" max="5634" width="12.1796875" style="71" customWidth="1"/>
    <col min="5635" max="5635" width="10.36328125" style="71" customWidth="1"/>
    <col min="5636" max="5636" width="4.81640625" style="71" customWidth="1"/>
    <col min="5637" max="5888" width="9.1796875" style="71"/>
    <col min="5889" max="5890" width="12.1796875" style="71" customWidth="1"/>
    <col min="5891" max="5891" width="10.36328125" style="71" customWidth="1"/>
    <col min="5892" max="5892" width="4.81640625" style="71" customWidth="1"/>
    <col min="5893" max="6144" width="9.1796875" style="71"/>
    <col min="6145" max="6146" width="12.1796875" style="71" customWidth="1"/>
    <col min="6147" max="6147" width="10.36328125" style="71" customWidth="1"/>
    <col min="6148" max="6148" width="4.81640625" style="71" customWidth="1"/>
    <col min="6149" max="6400" width="9.1796875" style="71"/>
    <col min="6401" max="6402" width="12.1796875" style="71" customWidth="1"/>
    <col min="6403" max="6403" width="10.36328125" style="71" customWidth="1"/>
    <col min="6404" max="6404" width="4.81640625" style="71" customWidth="1"/>
    <col min="6405" max="6656" width="9.1796875" style="71"/>
    <col min="6657" max="6658" width="12.1796875" style="71" customWidth="1"/>
    <col min="6659" max="6659" width="10.36328125" style="71" customWidth="1"/>
    <col min="6660" max="6660" width="4.81640625" style="71" customWidth="1"/>
    <col min="6661" max="6912" width="9.1796875" style="71"/>
    <col min="6913" max="6914" width="12.1796875" style="71" customWidth="1"/>
    <col min="6915" max="6915" width="10.36328125" style="71" customWidth="1"/>
    <col min="6916" max="6916" width="4.81640625" style="71" customWidth="1"/>
    <col min="6917" max="7168" width="9.1796875" style="71"/>
    <col min="7169" max="7170" width="12.1796875" style="71" customWidth="1"/>
    <col min="7171" max="7171" width="10.36328125" style="71" customWidth="1"/>
    <col min="7172" max="7172" width="4.81640625" style="71" customWidth="1"/>
    <col min="7173" max="7424" width="9.1796875" style="71"/>
    <col min="7425" max="7426" width="12.1796875" style="71" customWidth="1"/>
    <col min="7427" max="7427" width="10.36328125" style="71" customWidth="1"/>
    <col min="7428" max="7428" width="4.81640625" style="71" customWidth="1"/>
    <col min="7429" max="7680" width="9.1796875" style="71"/>
    <col min="7681" max="7682" width="12.1796875" style="71" customWidth="1"/>
    <col min="7683" max="7683" width="10.36328125" style="71" customWidth="1"/>
    <col min="7684" max="7684" width="4.81640625" style="71" customWidth="1"/>
    <col min="7685" max="7936" width="9.1796875" style="71"/>
    <col min="7937" max="7938" width="12.1796875" style="71" customWidth="1"/>
    <col min="7939" max="7939" width="10.36328125" style="71" customWidth="1"/>
    <col min="7940" max="7940" width="4.81640625" style="71" customWidth="1"/>
    <col min="7941" max="8192" width="9.1796875" style="71"/>
    <col min="8193" max="8194" width="12.1796875" style="71" customWidth="1"/>
    <col min="8195" max="8195" width="10.36328125" style="71" customWidth="1"/>
    <col min="8196" max="8196" width="4.81640625" style="71" customWidth="1"/>
    <col min="8197" max="8448" width="9.1796875" style="71"/>
    <col min="8449" max="8450" width="12.1796875" style="71" customWidth="1"/>
    <col min="8451" max="8451" width="10.36328125" style="71" customWidth="1"/>
    <col min="8452" max="8452" width="4.81640625" style="71" customWidth="1"/>
    <col min="8453" max="8704" width="9.1796875" style="71"/>
    <col min="8705" max="8706" width="12.1796875" style="71" customWidth="1"/>
    <col min="8707" max="8707" width="10.36328125" style="71" customWidth="1"/>
    <col min="8708" max="8708" width="4.81640625" style="71" customWidth="1"/>
    <col min="8709" max="8960" width="9.1796875" style="71"/>
    <col min="8961" max="8962" width="12.1796875" style="71" customWidth="1"/>
    <col min="8963" max="8963" width="10.36328125" style="71" customWidth="1"/>
    <col min="8964" max="8964" width="4.81640625" style="71" customWidth="1"/>
    <col min="8965" max="9216" width="9.1796875" style="71"/>
    <col min="9217" max="9218" width="12.1796875" style="71" customWidth="1"/>
    <col min="9219" max="9219" width="10.36328125" style="71" customWidth="1"/>
    <col min="9220" max="9220" width="4.81640625" style="71" customWidth="1"/>
    <col min="9221" max="9472" width="9.1796875" style="71"/>
    <col min="9473" max="9474" width="12.1796875" style="71" customWidth="1"/>
    <col min="9475" max="9475" width="10.36328125" style="71" customWidth="1"/>
    <col min="9476" max="9476" width="4.81640625" style="71" customWidth="1"/>
    <col min="9477" max="9728" width="9.1796875" style="71"/>
    <col min="9729" max="9730" width="12.1796875" style="71" customWidth="1"/>
    <col min="9731" max="9731" width="10.36328125" style="71" customWidth="1"/>
    <col min="9732" max="9732" width="4.81640625" style="71" customWidth="1"/>
    <col min="9733" max="9984" width="9.1796875" style="71"/>
    <col min="9985" max="9986" width="12.1796875" style="71" customWidth="1"/>
    <col min="9987" max="9987" width="10.36328125" style="71" customWidth="1"/>
    <col min="9988" max="9988" width="4.81640625" style="71" customWidth="1"/>
    <col min="9989" max="10240" width="9.1796875" style="71"/>
    <col min="10241" max="10242" width="12.1796875" style="71" customWidth="1"/>
    <col min="10243" max="10243" width="10.36328125" style="71" customWidth="1"/>
    <col min="10244" max="10244" width="4.81640625" style="71" customWidth="1"/>
    <col min="10245" max="10496" width="9.1796875" style="71"/>
    <col min="10497" max="10498" width="12.1796875" style="71" customWidth="1"/>
    <col min="10499" max="10499" width="10.36328125" style="71" customWidth="1"/>
    <col min="10500" max="10500" width="4.81640625" style="71" customWidth="1"/>
    <col min="10501" max="10752" width="9.1796875" style="71"/>
    <col min="10753" max="10754" width="12.1796875" style="71" customWidth="1"/>
    <col min="10755" max="10755" width="10.36328125" style="71" customWidth="1"/>
    <col min="10756" max="10756" width="4.81640625" style="71" customWidth="1"/>
    <col min="10757" max="11008" width="9.1796875" style="71"/>
    <col min="11009" max="11010" width="12.1796875" style="71" customWidth="1"/>
    <col min="11011" max="11011" width="10.36328125" style="71" customWidth="1"/>
    <col min="11012" max="11012" width="4.81640625" style="71" customWidth="1"/>
    <col min="11013" max="11264" width="9.1796875" style="71"/>
    <col min="11265" max="11266" width="12.1796875" style="71" customWidth="1"/>
    <col min="11267" max="11267" width="10.36328125" style="71" customWidth="1"/>
    <col min="11268" max="11268" width="4.81640625" style="71" customWidth="1"/>
    <col min="11269" max="11520" width="9.1796875" style="71"/>
    <col min="11521" max="11522" width="12.1796875" style="71" customWidth="1"/>
    <col min="11523" max="11523" width="10.36328125" style="71" customWidth="1"/>
    <col min="11524" max="11524" width="4.81640625" style="71" customWidth="1"/>
    <col min="11525" max="11776" width="9.1796875" style="71"/>
    <col min="11777" max="11778" width="12.1796875" style="71" customWidth="1"/>
    <col min="11779" max="11779" width="10.36328125" style="71" customWidth="1"/>
    <col min="11780" max="11780" width="4.81640625" style="71" customWidth="1"/>
    <col min="11781" max="12032" width="9.1796875" style="71"/>
    <col min="12033" max="12034" width="12.1796875" style="71" customWidth="1"/>
    <col min="12035" max="12035" width="10.36328125" style="71" customWidth="1"/>
    <col min="12036" max="12036" width="4.81640625" style="71" customWidth="1"/>
    <col min="12037" max="12288" width="9.1796875" style="71"/>
    <col min="12289" max="12290" width="12.1796875" style="71" customWidth="1"/>
    <col min="12291" max="12291" width="10.36328125" style="71" customWidth="1"/>
    <col min="12292" max="12292" width="4.81640625" style="71" customWidth="1"/>
    <col min="12293" max="12544" width="9.1796875" style="71"/>
    <col min="12545" max="12546" width="12.1796875" style="71" customWidth="1"/>
    <col min="12547" max="12547" width="10.36328125" style="71" customWidth="1"/>
    <col min="12548" max="12548" width="4.81640625" style="71" customWidth="1"/>
    <col min="12549" max="12800" width="9.1796875" style="71"/>
    <col min="12801" max="12802" width="12.1796875" style="71" customWidth="1"/>
    <col min="12803" max="12803" width="10.36328125" style="71" customWidth="1"/>
    <col min="12804" max="12804" width="4.81640625" style="71" customWidth="1"/>
    <col min="12805" max="13056" width="9.1796875" style="71"/>
    <col min="13057" max="13058" width="12.1796875" style="71" customWidth="1"/>
    <col min="13059" max="13059" width="10.36328125" style="71" customWidth="1"/>
    <col min="13060" max="13060" width="4.81640625" style="71" customWidth="1"/>
    <col min="13061" max="13312" width="9.1796875" style="71"/>
    <col min="13313" max="13314" width="12.1796875" style="71" customWidth="1"/>
    <col min="13315" max="13315" width="10.36328125" style="71" customWidth="1"/>
    <col min="13316" max="13316" width="4.81640625" style="71" customWidth="1"/>
    <col min="13317" max="13568" width="9.1796875" style="71"/>
    <col min="13569" max="13570" width="12.1796875" style="71" customWidth="1"/>
    <col min="13571" max="13571" width="10.36328125" style="71" customWidth="1"/>
    <col min="13572" max="13572" width="4.81640625" style="71" customWidth="1"/>
    <col min="13573" max="13824" width="9.1796875" style="71"/>
    <col min="13825" max="13826" width="12.1796875" style="71" customWidth="1"/>
    <col min="13827" max="13827" width="10.36328125" style="71" customWidth="1"/>
    <col min="13828" max="13828" width="4.81640625" style="71" customWidth="1"/>
    <col min="13829" max="14080" width="9.1796875" style="71"/>
    <col min="14081" max="14082" width="12.1796875" style="71" customWidth="1"/>
    <col min="14083" max="14083" width="10.36328125" style="71" customWidth="1"/>
    <col min="14084" max="14084" width="4.81640625" style="71" customWidth="1"/>
    <col min="14085" max="14336" width="9.1796875" style="71"/>
    <col min="14337" max="14338" width="12.1796875" style="71" customWidth="1"/>
    <col min="14339" max="14339" width="10.36328125" style="71" customWidth="1"/>
    <col min="14340" max="14340" width="4.81640625" style="71" customWidth="1"/>
    <col min="14341" max="14592" width="9.1796875" style="71"/>
    <col min="14593" max="14594" width="12.1796875" style="71" customWidth="1"/>
    <col min="14595" max="14595" width="10.36328125" style="71" customWidth="1"/>
    <col min="14596" max="14596" width="4.81640625" style="71" customWidth="1"/>
    <col min="14597" max="14848" width="9.1796875" style="71"/>
    <col min="14849" max="14850" width="12.1796875" style="71" customWidth="1"/>
    <col min="14851" max="14851" width="10.36328125" style="71" customWidth="1"/>
    <col min="14852" max="14852" width="4.81640625" style="71" customWidth="1"/>
    <col min="14853" max="15104" width="9.1796875" style="71"/>
    <col min="15105" max="15106" width="12.1796875" style="71" customWidth="1"/>
    <col min="15107" max="15107" width="10.36328125" style="71" customWidth="1"/>
    <col min="15108" max="15108" width="4.81640625" style="71" customWidth="1"/>
    <col min="15109" max="15360" width="9.1796875" style="71"/>
    <col min="15361" max="15362" width="12.1796875" style="71" customWidth="1"/>
    <col min="15363" max="15363" width="10.36328125" style="71" customWidth="1"/>
    <col min="15364" max="15364" width="4.81640625" style="71" customWidth="1"/>
    <col min="15365" max="15616" width="9.1796875" style="71"/>
    <col min="15617" max="15618" width="12.1796875" style="71" customWidth="1"/>
    <col min="15619" max="15619" width="10.36328125" style="71" customWidth="1"/>
    <col min="15620" max="15620" width="4.81640625" style="71" customWidth="1"/>
    <col min="15621" max="15872" width="9.1796875" style="71"/>
    <col min="15873" max="15874" width="12.1796875" style="71" customWidth="1"/>
    <col min="15875" max="15875" width="10.36328125" style="71" customWidth="1"/>
    <col min="15876" max="15876" width="4.81640625" style="71" customWidth="1"/>
    <col min="15877" max="16128" width="9.1796875" style="71"/>
    <col min="16129" max="16130" width="12.1796875" style="71" customWidth="1"/>
    <col min="16131" max="16131" width="10.36328125" style="71" customWidth="1"/>
    <col min="16132" max="16132" width="4.81640625" style="71" customWidth="1"/>
    <col min="16133" max="16384" width="9.1796875" style="71"/>
  </cols>
  <sheetData>
    <row r="1" spans="1:6" ht="13" x14ac:dyDescent="0.3">
      <c r="A1" s="77" t="s">
        <v>1874</v>
      </c>
      <c r="B1" s="77" t="s">
        <v>1875</v>
      </c>
      <c r="C1" s="77" t="s">
        <v>1876</v>
      </c>
      <c r="E1" s="78" t="s">
        <v>1875</v>
      </c>
      <c r="F1" s="78" t="s">
        <v>1876</v>
      </c>
    </row>
    <row r="2" spans="1:6" x14ac:dyDescent="0.25">
      <c r="A2" s="71" t="s">
        <v>1877</v>
      </c>
      <c r="B2" s="71">
        <v>36</v>
      </c>
      <c r="C2" s="79"/>
      <c r="E2" s="80">
        <v>0</v>
      </c>
      <c r="F2" s="80" t="s">
        <v>1878</v>
      </c>
    </row>
    <row r="3" spans="1:6" x14ac:dyDescent="0.25">
      <c r="A3" s="71" t="s">
        <v>1879</v>
      </c>
      <c r="B3" s="71">
        <v>68</v>
      </c>
      <c r="C3" s="79"/>
      <c r="E3" s="80">
        <v>40</v>
      </c>
      <c r="F3" s="80" t="s">
        <v>1880</v>
      </c>
    </row>
    <row r="4" spans="1:6" x14ac:dyDescent="0.25">
      <c r="A4" s="71" t="s">
        <v>1881</v>
      </c>
      <c r="B4" s="71">
        <v>50</v>
      </c>
      <c r="C4" s="79"/>
      <c r="E4" s="80">
        <v>70</v>
      </c>
      <c r="F4" s="80" t="s">
        <v>1882</v>
      </c>
    </row>
    <row r="5" spans="1:6" x14ac:dyDescent="0.25">
      <c r="A5" s="71" t="s">
        <v>1883</v>
      </c>
      <c r="B5" s="71">
        <v>77</v>
      </c>
      <c r="C5" s="79"/>
      <c r="E5" s="80">
        <v>80</v>
      </c>
      <c r="F5" s="80" t="s">
        <v>1884</v>
      </c>
    </row>
    <row r="6" spans="1:6" x14ac:dyDescent="0.25">
      <c r="A6" s="71" t="s">
        <v>1885</v>
      </c>
      <c r="B6" s="71">
        <v>92</v>
      </c>
      <c r="C6" s="79"/>
      <c r="E6" s="80">
        <v>90</v>
      </c>
      <c r="F6" s="80" t="s">
        <v>1886</v>
      </c>
    </row>
    <row r="7" spans="1:6" x14ac:dyDescent="0.25">
      <c r="A7" s="71" t="s">
        <v>1887</v>
      </c>
      <c r="B7" s="71">
        <v>100</v>
      </c>
      <c r="C7" s="79"/>
    </row>
    <row r="8" spans="1:6" x14ac:dyDescent="0.25">
      <c r="A8" s="71" t="s">
        <v>1888</v>
      </c>
      <c r="B8" s="71">
        <v>74</v>
      </c>
      <c r="C8" s="79"/>
    </row>
    <row r="9" spans="1:6" x14ac:dyDescent="0.25">
      <c r="A9" s="71" t="s">
        <v>1889</v>
      </c>
      <c r="B9" s="71">
        <v>45</v>
      </c>
      <c r="C9" s="79"/>
    </row>
    <row r="10" spans="1:6" x14ac:dyDescent="0.25">
      <c r="A10" s="71" t="s">
        <v>1890</v>
      </c>
      <c r="B10" s="71">
        <v>60</v>
      </c>
      <c r="C10" s="79"/>
    </row>
    <row r="11" spans="1:6" x14ac:dyDescent="0.25">
      <c r="A11" s="71" t="s">
        <v>1891</v>
      </c>
      <c r="B11" s="71">
        <v>89</v>
      </c>
      <c r="C11" s="79"/>
    </row>
    <row r="12" spans="1:6" x14ac:dyDescent="0.25">
      <c r="A12" s="71" t="s">
        <v>1892</v>
      </c>
      <c r="B12" s="71">
        <v>99</v>
      </c>
      <c r="C12" s="79"/>
    </row>
    <row r="13" spans="1:6" x14ac:dyDescent="0.25">
      <c r="A13" s="71" t="s">
        <v>1069</v>
      </c>
      <c r="B13" s="71">
        <v>91</v>
      </c>
      <c r="C13" s="79"/>
    </row>
    <row r="14" spans="1:6" x14ac:dyDescent="0.25">
      <c r="A14" s="71" t="s">
        <v>1064</v>
      </c>
      <c r="B14" s="71">
        <v>59</v>
      </c>
      <c r="C14" s="79"/>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3A4CA-61CE-486B-ABE1-5DEAB34B68EC}">
  <dimension ref="A1:F9"/>
  <sheetViews>
    <sheetView workbookViewId="0">
      <selection activeCell="C24" sqref="C24"/>
    </sheetView>
  </sheetViews>
  <sheetFormatPr defaultRowHeight="14.5" x14ac:dyDescent="0.35"/>
  <cols>
    <col min="1" max="1" width="17" style="25" customWidth="1"/>
    <col min="2" max="2" width="10.36328125" style="25" customWidth="1"/>
    <col min="3" max="3" width="5.6328125" style="25" customWidth="1"/>
    <col min="4" max="4" width="19.81640625" style="25" customWidth="1"/>
    <col min="5" max="5" width="14.6328125" style="25" customWidth="1"/>
    <col min="6" max="6" width="11.26953125" style="25" customWidth="1"/>
    <col min="7" max="256" width="9.1796875" style="25"/>
    <col min="257" max="257" width="17" style="25" customWidth="1"/>
    <col min="258" max="258" width="10.36328125" style="25" customWidth="1"/>
    <col min="259" max="259" width="5.6328125" style="25" customWidth="1"/>
    <col min="260" max="260" width="19.81640625" style="25" customWidth="1"/>
    <col min="261" max="261" width="14.6328125" style="25" customWidth="1"/>
    <col min="262" max="262" width="11.26953125" style="25" customWidth="1"/>
    <col min="263" max="512" width="9.1796875" style="25"/>
    <col min="513" max="513" width="17" style="25" customWidth="1"/>
    <col min="514" max="514" width="10.36328125" style="25" customWidth="1"/>
    <col min="515" max="515" width="5.6328125" style="25" customWidth="1"/>
    <col min="516" max="516" width="19.81640625" style="25" customWidth="1"/>
    <col min="517" max="517" width="14.6328125" style="25" customWidth="1"/>
    <col min="518" max="518" width="11.26953125" style="25" customWidth="1"/>
    <col min="519" max="768" width="9.1796875" style="25"/>
    <col min="769" max="769" width="17" style="25" customWidth="1"/>
    <col min="770" max="770" width="10.36328125" style="25" customWidth="1"/>
    <col min="771" max="771" width="5.6328125" style="25" customWidth="1"/>
    <col min="772" max="772" width="19.81640625" style="25" customWidth="1"/>
    <col min="773" max="773" width="14.6328125" style="25" customWidth="1"/>
    <col min="774" max="774" width="11.26953125" style="25" customWidth="1"/>
    <col min="775" max="1024" width="9.1796875" style="25"/>
    <col min="1025" max="1025" width="17" style="25" customWidth="1"/>
    <col min="1026" max="1026" width="10.36328125" style="25" customWidth="1"/>
    <col min="1027" max="1027" width="5.6328125" style="25" customWidth="1"/>
    <col min="1028" max="1028" width="19.81640625" style="25" customWidth="1"/>
    <col min="1029" max="1029" width="14.6328125" style="25" customWidth="1"/>
    <col min="1030" max="1030" width="11.26953125" style="25" customWidth="1"/>
    <col min="1031" max="1280" width="9.1796875" style="25"/>
    <col min="1281" max="1281" width="17" style="25" customWidth="1"/>
    <col min="1282" max="1282" width="10.36328125" style="25" customWidth="1"/>
    <col min="1283" max="1283" width="5.6328125" style="25" customWidth="1"/>
    <col min="1284" max="1284" width="19.81640625" style="25" customWidth="1"/>
    <col min="1285" max="1285" width="14.6328125" style="25" customWidth="1"/>
    <col min="1286" max="1286" width="11.26953125" style="25" customWidth="1"/>
    <col min="1287" max="1536" width="9.1796875" style="25"/>
    <col min="1537" max="1537" width="17" style="25" customWidth="1"/>
    <col min="1538" max="1538" width="10.36328125" style="25" customWidth="1"/>
    <col min="1539" max="1539" width="5.6328125" style="25" customWidth="1"/>
    <col min="1540" max="1540" width="19.81640625" style="25" customWidth="1"/>
    <col min="1541" max="1541" width="14.6328125" style="25" customWidth="1"/>
    <col min="1542" max="1542" width="11.26953125" style="25" customWidth="1"/>
    <col min="1543" max="1792" width="9.1796875" style="25"/>
    <col min="1793" max="1793" width="17" style="25" customWidth="1"/>
    <col min="1794" max="1794" width="10.36328125" style="25" customWidth="1"/>
    <col min="1795" max="1795" width="5.6328125" style="25" customWidth="1"/>
    <col min="1796" max="1796" width="19.81640625" style="25" customWidth="1"/>
    <col min="1797" max="1797" width="14.6328125" style="25" customWidth="1"/>
    <col min="1798" max="1798" width="11.26953125" style="25" customWidth="1"/>
    <col min="1799" max="2048" width="9.1796875" style="25"/>
    <col min="2049" max="2049" width="17" style="25" customWidth="1"/>
    <col min="2050" max="2050" width="10.36328125" style="25" customWidth="1"/>
    <col min="2051" max="2051" width="5.6328125" style="25" customWidth="1"/>
    <col min="2052" max="2052" width="19.81640625" style="25" customWidth="1"/>
    <col min="2053" max="2053" width="14.6328125" style="25" customWidth="1"/>
    <col min="2054" max="2054" width="11.26953125" style="25" customWidth="1"/>
    <col min="2055" max="2304" width="9.1796875" style="25"/>
    <col min="2305" max="2305" width="17" style="25" customWidth="1"/>
    <col min="2306" max="2306" width="10.36328125" style="25" customWidth="1"/>
    <col min="2307" max="2307" width="5.6328125" style="25" customWidth="1"/>
    <col min="2308" max="2308" width="19.81640625" style="25" customWidth="1"/>
    <col min="2309" max="2309" width="14.6328125" style="25" customWidth="1"/>
    <col min="2310" max="2310" width="11.26953125" style="25" customWidth="1"/>
    <col min="2311" max="2560" width="9.1796875" style="25"/>
    <col min="2561" max="2561" width="17" style="25" customWidth="1"/>
    <col min="2562" max="2562" width="10.36328125" style="25" customWidth="1"/>
    <col min="2563" max="2563" width="5.6328125" style="25" customWidth="1"/>
    <col min="2564" max="2564" width="19.81640625" style="25" customWidth="1"/>
    <col min="2565" max="2565" width="14.6328125" style="25" customWidth="1"/>
    <col min="2566" max="2566" width="11.26953125" style="25" customWidth="1"/>
    <col min="2567" max="2816" width="9.1796875" style="25"/>
    <col min="2817" max="2817" width="17" style="25" customWidth="1"/>
    <col min="2818" max="2818" width="10.36328125" style="25" customWidth="1"/>
    <col min="2819" max="2819" width="5.6328125" style="25" customWidth="1"/>
    <col min="2820" max="2820" width="19.81640625" style="25" customWidth="1"/>
    <col min="2821" max="2821" width="14.6328125" style="25" customWidth="1"/>
    <col min="2822" max="2822" width="11.26953125" style="25" customWidth="1"/>
    <col min="2823" max="3072" width="9.1796875" style="25"/>
    <col min="3073" max="3073" width="17" style="25" customWidth="1"/>
    <col min="3074" max="3074" width="10.36328125" style="25" customWidth="1"/>
    <col min="3075" max="3075" width="5.6328125" style="25" customWidth="1"/>
    <col min="3076" max="3076" width="19.81640625" style="25" customWidth="1"/>
    <col min="3077" max="3077" width="14.6328125" style="25" customWidth="1"/>
    <col min="3078" max="3078" width="11.26953125" style="25" customWidth="1"/>
    <col min="3079" max="3328" width="9.1796875" style="25"/>
    <col min="3329" max="3329" width="17" style="25" customWidth="1"/>
    <col min="3330" max="3330" width="10.36328125" style="25" customWidth="1"/>
    <col min="3331" max="3331" width="5.6328125" style="25" customWidth="1"/>
    <col min="3332" max="3332" width="19.81640625" style="25" customWidth="1"/>
    <col min="3333" max="3333" width="14.6328125" style="25" customWidth="1"/>
    <col min="3334" max="3334" width="11.26953125" style="25" customWidth="1"/>
    <col min="3335" max="3584" width="9.1796875" style="25"/>
    <col min="3585" max="3585" width="17" style="25" customWidth="1"/>
    <col min="3586" max="3586" width="10.36328125" style="25" customWidth="1"/>
    <col min="3587" max="3587" width="5.6328125" style="25" customWidth="1"/>
    <col min="3588" max="3588" width="19.81640625" style="25" customWidth="1"/>
    <col min="3589" max="3589" width="14.6328125" style="25" customWidth="1"/>
    <col min="3590" max="3590" width="11.26953125" style="25" customWidth="1"/>
    <col min="3591" max="3840" width="9.1796875" style="25"/>
    <col min="3841" max="3841" width="17" style="25" customWidth="1"/>
    <col min="3842" max="3842" width="10.36328125" style="25" customWidth="1"/>
    <col min="3843" max="3843" width="5.6328125" style="25" customWidth="1"/>
    <col min="3844" max="3844" width="19.81640625" style="25" customWidth="1"/>
    <col min="3845" max="3845" width="14.6328125" style="25" customWidth="1"/>
    <col min="3846" max="3846" width="11.26953125" style="25" customWidth="1"/>
    <col min="3847" max="4096" width="9.1796875" style="25"/>
    <col min="4097" max="4097" width="17" style="25" customWidth="1"/>
    <col min="4098" max="4098" width="10.36328125" style="25" customWidth="1"/>
    <col min="4099" max="4099" width="5.6328125" style="25" customWidth="1"/>
    <col min="4100" max="4100" width="19.81640625" style="25" customWidth="1"/>
    <col min="4101" max="4101" width="14.6328125" style="25" customWidth="1"/>
    <col min="4102" max="4102" width="11.26953125" style="25" customWidth="1"/>
    <col min="4103" max="4352" width="9.1796875" style="25"/>
    <col min="4353" max="4353" width="17" style="25" customWidth="1"/>
    <col min="4354" max="4354" width="10.36328125" style="25" customWidth="1"/>
    <col min="4355" max="4355" width="5.6328125" style="25" customWidth="1"/>
    <col min="4356" max="4356" width="19.81640625" style="25" customWidth="1"/>
    <col min="4357" max="4357" width="14.6328125" style="25" customWidth="1"/>
    <col min="4358" max="4358" width="11.26953125" style="25" customWidth="1"/>
    <col min="4359" max="4608" width="9.1796875" style="25"/>
    <col min="4609" max="4609" width="17" style="25" customWidth="1"/>
    <col min="4610" max="4610" width="10.36328125" style="25" customWidth="1"/>
    <col min="4611" max="4611" width="5.6328125" style="25" customWidth="1"/>
    <col min="4612" max="4612" width="19.81640625" style="25" customWidth="1"/>
    <col min="4613" max="4613" width="14.6328125" style="25" customWidth="1"/>
    <col min="4614" max="4614" width="11.26953125" style="25" customWidth="1"/>
    <col min="4615" max="4864" width="9.1796875" style="25"/>
    <col min="4865" max="4865" width="17" style="25" customWidth="1"/>
    <col min="4866" max="4866" width="10.36328125" style="25" customWidth="1"/>
    <col min="4867" max="4867" width="5.6328125" style="25" customWidth="1"/>
    <col min="4868" max="4868" width="19.81640625" style="25" customWidth="1"/>
    <col min="4869" max="4869" width="14.6328125" style="25" customWidth="1"/>
    <col min="4870" max="4870" width="11.26953125" style="25" customWidth="1"/>
    <col min="4871" max="5120" width="9.1796875" style="25"/>
    <col min="5121" max="5121" width="17" style="25" customWidth="1"/>
    <col min="5122" max="5122" width="10.36328125" style="25" customWidth="1"/>
    <col min="5123" max="5123" width="5.6328125" style="25" customWidth="1"/>
    <col min="5124" max="5124" width="19.81640625" style="25" customWidth="1"/>
    <col min="5125" max="5125" width="14.6328125" style="25" customWidth="1"/>
    <col min="5126" max="5126" width="11.26953125" style="25" customWidth="1"/>
    <col min="5127" max="5376" width="9.1796875" style="25"/>
    <col min="5377" max="5377" width="17" style="25" customWidth="1"/>
    <col min="5378" max="5378" width="10.36328125" style="25" customWidth="1"/>
    <col min="5379" max="5379" width="5.6328125" style="25" customWidth="1"/>
    <col min="5380" max="5380" width="19.81640625" style="25" customWidth="1"/>
    <col min="5381" max="5381" width="14.6328125" style="25" customWidth="1"/>
    <col min="5382" max="5382" width="11.26953125" style="25" customWidth="1"/>
    <col min="5383" max="5632" width="9.1796875" style="25"/>
    <col min="5633" max="5633" width="17" style="25" customWidth="1"/>
    <col min="5634" max="5634" width="10.36328125" style="25" customWidth="1"/>
    <col min="5635" max="5635" width="5.6328125" style="25" customWidth="1"/>
    <col min="5636" max="5636" width="19.81640625" style="25" customWidth="1"/>
    <col min="5637" max="5637" width="14.6328125" style="25" customWidth="1"/>
    <col min="5638" max="5638" width="11.26953125" style="25" customWidth="1"/>
    <col min="5639" max="5888" width="9.1796875" style="25"/>
    <col min="5889" max="5889" width="17" style="25" customWidth="1"/>
    <col min="5890" max="5890" width="10.36328125" style="25" customWidth="1"/>
    <col min="5891" max="5891" width="5.6328125" style="25" customWidth="1"/>
    <col min="5892" max="5892" width="19.81640625" style="25" customWidth="1"/>
    <col min="5893" max="5893" width="14.6328125" style="25" customWidth="1"/>
    <col min="5894" max="5894" width="11.26953125" style="25" customWidth="1"/>
    <col min="5895" max="6144" width="9.1796875" style="25"/>
    <col min="6145" max="6145" width="17" style="25" customWidth="1"/>
    <col min="6146" max="6146" width="10.36328125" style="25" customWidth="1"/>
    <col min="6147" max="6147" width="5.6328125" style="25" customWidth="1"/>
    <col min="6148" max="6148" width="19.81640625" style="25" customWidth="1"/>
    <col min="6149" max="6149" width="14.6328125" style="25" customWidth="1"/>
    <col min="6150" max="6150" width="11.26953125" style="25" customWidth="1"/>
    <col min="6151" max="6400" width="9.1796875" style="25"/>
    <col min="6401" max="6401" width="17" style="25" customWidth="1"/>
    <col min="6402" max="6402" width="10.36328125" style="25" customWidth="1"/>
    <col min="6403" max="6403" width="5.6328125" style="25" customWidth="1"/>
    <col min="6404" max="6404" width="19.81640625" style="25" customWidth="1"/>
    <col min="6405" max="6405" width="14.6328125" style="25" customWidth="1"/>
    <col min="6406" max="6406" width="11.26953125" style="25" customWidth="1"/>
    <col min="6407" max="6656" width="9.1796875" style="25"/>
    <col min="6657" max="6657" width="17" style="25" customWidth="1"/>
    <col min="6658" max="6658" width="10.36328125" style="25" customWidth="1"/>
    <col min="6659" max="6659" width="5.6328125" style="25" customWidth="1"/>
    <col min="6660" max="6660" width="19.81640625" style="25" customWidth="1"/>
    <col min="6661" max="6661" width="14.6328125" style="25" customWidth="1"/>
    <col min="6662" max="6662" width="11.26953125" style="25" customWidth="1"/>
    <col min="6663" max="6912" width="9.1796875" style="25"/>
    <col min="6913" max="6913" width="17" style="25" customWidth="1"/>
    <col min="6914" max="6914" width="10.36328125" style="25" customWidth="1"/>
    <col min="6915" max="6915" width="5.6328125" style="25" customWidth="1"/>
    <col min="6916" max="6916" width="19.81640625" style="25" customWidth="1"/>
    <col min="6917" max="6917" width="14.6328125" style="25" customWidth="1"/>
    <col min="6918" max="6918" width="11.26953125" style="25" customWidth="1"/>
    <col min="6919" max="7168" width="9.1796875" style="25"/>
    <col min="7169" max="7169" width="17" style="25" customWidth="1"/>
    <col min="7170" max="7170" width="10.36328125" style="25" customWidth="1"/>
    <col min="7171" max="7171" width="5.6328125" style="25" customWidth="1"/>
    <col min="7172" max="7172" width="19.81640625" style="25" customWidth="1"/>
    <col min="7173" max="7173" width="14.6328125" style="25" customWidth="1"/>
    <col min="7174" max="7174" width="11.26953125" style="25" customWidth="1"/>
    <col min="7175" max="7424" width="9.1796875" style="25"/>
    <col min="7425" max="7425" width="17" style="25" customWidth="1"/>
    <col min="7426" max="7426" width="10.36328125" style="25" customWidth="1"/>
    <col min="7427" max="7427" width="5.6328125" style="25" customWidth="1"/>
    <col min="7428" max="7428" width="19.81640625" style="25" customWidth="1"/>
    <col min="7429" max="7429" width="14.6328125" style="25" customWidth="1"/>
    <col min="7430" max="7430" width="11.26953125" style="25" customWidth="1"/>
    <col min="7431" max="7680" width="9.1796875" style="25"/>
    <col min="7681" max="7681" width="17" style="25" customWidth="1"/>
    <col min="7682" max="7682" width="10.36328125" style="25" customWidth="1"/>
    <col min="7683" max="7683" width="5.6328125" style="25" customWidth="1"/>
    <col min="7684" max="7684" width="19.81640625" style="25" customWidth="1"/>
    <col min="7685" max="7685" width="14.6328125" style="25" customWidth="1"/>
    <col min="7686" max="7686" width="11.26953125" style="25" customWidth="1"/>
    <col min="7687" max="7936" width="9.1796875" style="25"/>
    <col min="7937" max="7937" width="17" style="25" customWidth="1"/>
    <col min="7938" max="7938" width="10.36328125" style="25" customWidth="1"/>
    <col min="7939" max="7939" width="5.6328125" style="25" customWidth="1"/>
    <col min="7940" max="7940" width="19.81640625" style="25" customWidth="1"/>
    <col min="7941" max="7941" width="14.6328125" style="25" customWidth="1"/>
    <col min="7942" max="7942" width="11.26953125" style="25" customWidth="1"/>
    <col min="7943" max="8192" width="9.1796875" style="25"/>
    <col min="8193" max="8193" width="17" style="25" customWidth="1"/>
    <col min="8194" max="8194" width="10.36328125" style="25" customWidth="1"/>
    <col min="8195" max="8195" width="5.6328125" style="25" customWidth="1"/>
    <col min="8196" max="8196" width="19.81640625" style="25" customWidth="1"/>
    <col min="8197" max="8197" width="14.6328125" style="25" customWidth="1"/>
    <col min="8198" max="8198" width="11.26953125" style="25" customWidth="1"/>
    <col min="8199" max="8448" width="9.1796875" style="25"/>
    <col min="8449" max="8449" width="17" style="25" customWidth="1"/>
    <col min="8450" max="8450" width="10.36328125" style="25" customWidth="1"/>
    <col min="8451" max="8451" width="5.6328125" style="25" customWidth="1"/>
    <col min="8452" max="8452" width="19.81640625" style="25" customWidth="1"/>
    <col min="8453" max="8453" width="14.6328125" style="25" customWidth="1"/>
    <col min="8454" max="8454" width="11.26953125" style="25" customWidth="1"/>
    <col min="8455" max="8704" width="9.1796875" style="25"/>
    <col min="8705" max="8705" width="17" style="25" customWidth="1"/>
    <col min="8706" max="8706" width="10.36328125" style="25" customWidth="1"/>
    <col min="8707" max="8707" width="5.6328125" style="25" customWidth="1"/>
    <col min="8708" max="8708" width="19.81640625" style="25" customWidth="1"/>
    <col min="8709" max="8709" width="14.6328125" style="25" customWidth="1"/>
    <col min="8710" max="8710" width="11.26953125" style="25" customWidth="1"/>
    <col min="8711" max="8960" width="9.1796875" style="25"/>
    <col min="8961" max="8961" width="17" style="25" customWidth="1"/>
    <col min="8962" max="8962" width="10.36328125" style="25" customWidth="1"/>
    <col min="8963" max="8963" width="5.6328125" style="25" customWidth="1"/>
    <col min="8964" max="8964" width="19.81640625" style="25" customWidth="1"/>
    <col min="8965" max="8965" width="14.6328125" style="25" customWidth="1"/>
    <col min="8966" max="8966" width="11.26953125" style="25" customWidth="1"/>
    <col min="8967" max="9216" width="9.1796875" style="25"/>
    <col min="9217" max="9217" width="17" style="25" customWidth="1"/>
    <col min="9218" max="9218" width="10.36328125" style="25" customWidth="1"/>
    <col min="9219" max="9219" width="5.6328125" style="25" customWidth="1"/>
    <col min="9220" max="9220" width="19.81640625" style="25" customWidth="1"/>
    <col min="9221" max="9221" width="14.6328125" style="25" customWidth="1"/>
    <col min="9222" max="9222" width="11.26953125" style="25" customWidth="1"/>
    <col min="9223" max="9472" width="9.1796875" style="25"/>
    <col min="9473" max="9473" width="17" style="25" customWidth="1"/>
    <col min="9474" max="9474" width="10.36328125" style="25" customWidth="1"/>
    <col min="9475" max="9475" width="5.6328125" style="25" customWidth="1"/>
    <col min="9476" max="9476" width="19.81640625" style="25" customWidth="1"/>
    <col min="9477" max="9477" width="14.6328125" style="25" customWidth="1"/>
    <col min="9478" max="9478" width="11.26953125" style="25" customWidth="1"/>
    <col min="9479" max="9728" width="9.1796875" style="25"/>
    <col min="9729" max="9729" width="17" style="25" customWidth="1"/>
    <col min="9730" max="9730" width="10.36328125" style="25" customWidth="1"/>
    <col min="9731" max="9731" width="5.6328125" style="25" customWidth="1"/>
    <col min="9732" max="9732" width="19.81640625" style="25" customWidth="1"/>
    <col min="9733" max="9733" width="14.6328125" style="25" customWidth="1"/>
    <col min="9734" max="9734" width="11.26953125" style="25" customWidth="1"/>
    <col min="9735" max="9984" width="9.1796875" style="25"/>
    <col min="9985" max="9985" width="17" style="25" customWidth="1"/>
    <col min="9986" max="9986" width="10.36328125" style="25" customWidth="1"/>
    <col min="9987" max="9987" width="5.6328125" style="25" customWidth="1"/>
    <col min="9988" max="9988" width="19.81640625" style="25" customWidth="1"/>
    <col min="9989" max="9989" width="14.6328125" style="25" customWidth="1"/>
    <col min="9990" max="9990" width="11.26953125" style="25" customWidth="1"/>
    <col min="9991" max="10240" width="9.1796875" style="25"/>
    <col min="10241" max="10241" width="17" style="25" customWidth="1"/>
    <col min="10242" max="10242" width="10.36328125" style="25" customWidth="1"/>
    <col min="10243" max="10243" width="5.6328125" style="25" customWidth="1"/>
    <col min="10244" max="10244" width="19.81640625" style="25" customWidth="1"/>
    <col min="10245" max="10245" width="14.6328125" style="25" customWidth="1"/>
    <col min="10246" max="10246" width="11.26953125" style="25" customWidth="1"/>
    <col min="10247" max="10496" width="9.1796875" style="25"/>
    <col min="10497" max="10497" width="17" style="25" customWidth="1"/>
    <col min="10498" max="10498" width="10.36328125" style="25" customWidth="1"/>
    <col min="10499" max="10499" width="5.6328125" style="25" customWidth="1"/>
    <col min="10500" max="10500" width="19.81640625" style="25" customWidth="1"/>
    <col min="10501" max="10501" width="14.6328125" style="25" customWidth="1"/>
    <col min="10502" max="10502" width="11.26953125" style="25" customWidth="1"/>
    <col min="10503" max="10752" width="9.1796875" style="25"/>
    <col min="10753" max="10753" width="17" style="25" customWidth="1"/>
    <col min="10754" max="10754" width="10.36328125" style="25" customWidth="1"/>
    <col min="10755" max="10755" width="5.6328125" style="25" customWidth="1"/>
    <col min="10756" max="10756" width="19.81640625" style="25" customWidth="1"/>
    <col min="10757" max="10757" width="14.6328125" style="25" customWidth="1"/>
    <col min="10758" max="10758" width="11.26953125" style="25" customWidth="1"/>
    <col min="10759" max="11008" width="9.1796875" style="25"/>
    <col min="11009" max="11009" width="17" style="25" customWidth="1"/>
    <col min="11010" max="11010" width="10.36328125" style="25" customWidth="1"/>
    <col min="11011" max="11011" width="5.6328125" style="25" customWidth="1"/>
    <col min="11012" max="11012" width="19.81640625" style="25" customWidth="1"/>
    <col min="11013" max="11013" width="14.6328125" style="25" customWidth="1"/>
    <col min="11014" max="11014" width="11.26953125" style="25" customWidth="1"/>
    <col min="11015" max="11264" width="9.1796875" style="25"/>
    <col min="11265" max="11265" width="17" style="25" customWidth="1"/>
    <col min="11266" max="11266" width="10.36328125" style="25" customWidth="1"/>
    <col min="11267" max="11267" width="5.6328125" style="25" customWidth="1"/>
    <col min="11268" max="11268" width="19.81640625" style="25" customWidth="1"/>
    <col min="11269" max="11269" width="14.6328125" style="25" customWidth="1"/>
    <col min="11270" max="11270" width="11.26953125" style="25" customWidth="1"/>
    <col min="11271" max="11520" width="9.1796875" style="25"/>
    <col min="11521" max="11521" width="17" style="25" customWidth="1"/>
    <col min="11522" max="11522" width="10.36328125" style="25" customWidth="1"/>
    <col min="11523" max="11523" width="5.6328125" style="25" customWidth="1"/>
    <col min="11524" max="11524" width="19.81640625" style="25" customWidth="1"/>
    <col min="11525" max="11525" width="14.6328125" style="25" customWidth="1"/>
    <col min="11526" max="11526" width="11.26953125" style="25" customWidth="1"/>
    <col min="11527" max="11776" width="9.1796875" style="25"/>
    <col min="11777" max="11777" width="17" style="25" customWidth="1"/>
    <col min="11778" max="11778" width="10.36328125" style="25" customWidth="1"/>
    <col min="11779" max="11779" width="5.6328125" style="25" customWidth="1"/>
    <col min="11780" max="11780" width="19.81640625" style="25" customWidth="1"/>
    <col min="11781" max="11781" width="14.6328125" style="25" customWidth="1"/>
    <col min="11782" max="11782" width="11.26953125" style="25" customWidth="1"/>
    <col min="11783" max="12032" width="9.1796875" style="25"/>
    <col min="12033" max="12033" width="17" style="25" customWidth="1"/>
    <col min="12034" max="12034" width="10.36328125" style="25" customWidth="1"/>
    <col min="12035" max="12035" width="5.6328125" style="25" customWidth="1"/>
    <col min="12036" max="12036" width="19.81640625" style="25" customWidth="1"/>
    <col min="12037" max="12037" width="14.6328125" style="25" customWidth="1"/>
    <col min="12038" max="12038" width="11.26953125" style="25" customWidth="1"/>
    <col min="12039" max="12288" width="9.1796875" style="25"/>
    <col min="12289" max="12289" width="17" style="25" customWidth="1"/>
    <col min="12290" max="12290" width="10.36328125" style="25" customWidth="1"/>
    <col min="12291" max="12291" width="5.6328125" style="25" customWidth="1"/>
    <col min="12292" max="12292" width="19.81640625" style="25" customWidth="1"/>
    <col min="12293" max="12293" width="14.6328125" style="25" customWidth="1"/>
    <col min="12294" max="12294" width="11.26953125" style="25" customWidth="1"/>
    <col min="12295" max="12544" width="9.1796875" style="25"/>
    <col min="12545" max="12545" width="17" style="25" customWidth="1"/>
    <col min="12546" max="12546" width="10.36328125" style="25" customWidth="1"/>
    <col min="12547" max="12547" width="5.6328125" style="25" customWidth="1"/>
    <col min="12548" max="12548" width="19.81640625" style="25" customWidth="1"/>
    <col min="12549" max="12549" width="14.6328125" style="25" customWidth="1"/>
    <col min="12550" max="12550" width="11.26953125" style="25" customWidth="1"/>
    <col min="12551" max="12800" width="9.1796875" style="25"/>
    <col min="12801" max="12801" width="17" style="25" customWidth="1"/>
    <col min="12802" max="12802" width="10.36328125" style="25" customWidth="1"/>
    <col min="12803" max="12803" width="5.6328125" style="25" customWidth="1"/>
    <col min="12804" max="12804" width="19.81640625" style="25" customWidth="1"/>
    <col min="12805" max="12805" width="14.6328125" style="25" customWidth="1"/>
    <col min="12806" max="12806" width="11.26953125" style="25" customWidth="1"/>
    <col min="12807" max="13056" width="9.1796875" style="25"/>
    <col min="13057" max="13057" width="17" style="25" customWidth="1"/>
    <col min="13058" max="13058" width="10.36328125" style="25" customWidth="1"/>
    <col min="13059" max="13059" width="5.6328125" style="25" customWidth="1"/>
    <col min="13060" max="13060" width="19.81640625" style="25" customWidth="1"/>
    <col min="13061" max="13061" width="14.6328125" style="25" customWidth="1"/>
    <col min="13062" max="13062" width="11.26953125" style="25" customWidth="1"/>
    <col min="13063" max="13312" width="9.1796875" style="25"/>
    <col min="13313" max="13313" width="17" style="25" customWidth="1"/>
    <col min="13314" max="13314" width="10.36328125" style="25" customWidth="1"/>
    <col min="13315" max="13315" width="5.6328125" style="25" customWidth="1"/>
    <col min="13316" max="13316" width="19.81640625" style="25" customWidth="1"/>
    <col min="13317" max="13317" width="14.6328125" style="25" customWidth="1"/>
    <col min="13318" max="13318" width="11.26953125" style="25" customWidth="1"/>
    <col min="13319" max="13568" width="9.1796875" style="25"/>
    <col min="13569" max="13569" width="17" style="25" customWidth="1"/>
    <col min="13570" max="13570" width="10.36328125" style="25" customWidth="1"/>
    <col min="13571" max="13571" width="5.6328125" style="25" customWidth="1"/>
    <col min="13572" max="13572" width="19.81640625" style="25" customWidth="1"/>
    <col min="13573" max="13573" width="14.6328125" style="25" customWidth="1"/>
    <col min="13574" max="13574" width="11.26953125" style="25" customWidth="1"/>
    <col min="13575" max="13824" width="9.1796875" style="25"/>
    <col min="13825" max="13825" width="17" style="25" customWidth="1"/>
    <col min="13826" max="13826" width="10.36328125" style="25" customWidth="1"/>
    <col min="13827" max="13827" width="5.6328125" style="25" customWidth="1"/>
    <col min="13828" max="13828" width="19.81640625" style="25" customWidth="1"/>
    <col min="13829" max="13829" width="14.6328125" style="25" customWidth="1"/>
    <col min="13830" max="13830" width="11.26953125" style="25" customWidth="1"/>
    <col min="13831" max="14080" width="9.1796875" style="25"/>
    <col min="14081" max="14081" width="17" style="25" customWidth="1"/>
    <col min="14082" max="14082" width="10.36328125" style="25" customWidth="1"/>
    <col min="14083" max="14083" width="5.6328125" style="25" customWidth="1"/>
    <col min="14084" max="14084" width="19.81640625" style="25" customWidth="1"/>
    <col min="14085" max="14085" width="14.6328125" style="25" customWidth="1"/>
    <col min="14086" max="14086" width="11.26953125" style="25" customWidth="1"/>
    <col min="14087" max="14336" width="9.1796875" style="25"/>
    <col min="14337" max="14337" width="17" style="25" customWidth="1"/>
    <col min="14338" max="14338" width="10.36328125" style="25" customWidth="1"/>
    <col min="14339" max="14339" width="5.6328125" style="25" customWidth="1"/>
    <col min="14340" max="14340" width="19.81640625" style="25" customWidth="1"/>
    <col min="14341" max="14341" width="14.6328125" style="25" customWidth="1"/>
    <col min="14342" max="14342" width="11.26953125" style="25" customWidth="1"/>
    <col min="14343" max="14592" width="9.1796875" style="25"/>
    <col min="14593" max="14593" width="17" style="25" customWidth="1"/>
    <col min="14594" max="14594" width="10.36328125" style="25" customWidth="1"/>
    <col min="14595" max="14595" width="5.6328125" style="25" customWidth="1"/>
    <col min="14596" max="14596" width="19.81640625" style="25" customWidth="1"/>
    <col min="14597" max="14597" width="14.6328125" style="25" customWidth="1"/>
    <col min="14598" max="14598" width="11.26953125" style="25" customWidth="1"/>
    <col min="14599" max="14848" width="9.1796875" style="25"/>
    <col min="14849" max="14849" width="17" style="25" customWidth="1"/>
    <col min="14850" max="14850" width="10.36328125" style="25" customWidth="1"/>
    <col min="14851" max="14851" width="5.6328125" style="25" customWidth="1"/>
    <col min="14852" max="14852" width="19.81640625" style="25" customWidth="1"/>
    <col min="14853" max="14853" width="14.6328125" style="25" customWidth="1"/>
    <col min="14854" max="14854" width="11.26953125" style="25" customWidth="1"/>
    <col min="14855" max="15104" width="9.1796875" style="25"/>
    <col min="15105" max="15105" width="17" style="25" customWidth="1"/>
    <col min="15106" max="15106" width="10.36328125" style="25" customWidth="1"/>
    <col min="15107" max="15107" width="5.6328125" style="25" customWidth="1"/>
    <col min="15108" max="15108" width="19.81640625" style="25" customWidth="1"/>
    <col min="15109" max="15109" width="14.6328125" style="25" customWidth="1"/>
    <col min="15110" max="15110" width="11.26953125" style="25" customWidth="1"/>
    <col min="15111" max="15360" width="9.1796875" style="25"/>
    <col min="15361" max="15361" width="17" style="25" customWidth="1"/>
    <col min="15362" max="15362" width="10.36328125" style="25" customWidth="1"/>
    <col min="15363" max="15363" width="5.6328125" style="25" customWidth="1"/>
    <col min="15364" max="15364" width="19.81640625" style="25" customWidth="1"/>
    <col min="15365" max="15365" width="14.6328125" style="25" customWidth="1"/>
    <col min="15366" max="15366" width="11.26953125" style="25" customWidth="1"/>
    <col min="15367" max="15616" width="9.1796875" style="25"/>
    <col min="15617" max="15617" width="17" style="25" customWidth="1"/>
    <col min="15618" max="15618" width="10.36328125" style="25" customWidth="1"/>
    <col min="15619" max="15619" width="5.6328125" style="25" customWidth="1"/>
    <col min="15620" max="15620" width="19.81640625" style="25" customWidth="1"/>
    <col min="15621" max="15621" width="14.6328125" style="25" customWidth="1"/>
    <col min="15622" max="15622" width="11.26953125" style="25" customWidth="1"/>
    <col min="15623" max="15872" width="9.1796875" style="25"/>
    <col min="15873" max="15873" width="17" style="25" customWidth="1"/>
    <col min="15874" max="15874" width="10.36328125" style="25" customWidth="1"/>
    <col min="15875" max="15875" width="5.6328125" style="25" customWidth="1"/>
    <col min="15876" max="15876" width="19.81640625" style="25" customWidth="1"/>
    <col min="15877" max="15877" width="14.6328125" style="25" customWidth="1"/>
    <col min="15878" max="15878" width="11.26953125" style="25" customWidth="1"/>
    <col min="15879" max="16128" width="9.1796875" style="25"/>
    <col min="16129" max="16129" width="17" style="25" customWidth="1"/>
    <col min="16130" max="16130" width="10.36328125" style="25" customWidth="1"/>
    <col min="16131" max="16131" width="5.6328125" style="25" customWidth="1"/>
    <col min="16132" max="16132" width="19.81640625" style="25" customWidth="1"/>
    <col min="16133" max="16133" width="14.6328125" style="25" customWidth="1"/>
    <col min="16134" max="16134" width="11.26953125" style="25" customWidth="1"/>
    <col min="16135" max="16384" width="9.1796875" style="25"/>
  </cols>
  <sheetData>
    <row r="1" spans="1:6" ht="29" x14ac:dyDescent="0.35">
      <c r="D1" s="26" t="s">
        <v>1842</v>
      </c>
      <c r="E1" s="26" t="s">
        <v>1843</v>
      </c>
      <c r="F1" s="26" t="s">
        <v>1844</v>
      </c>
    </row>
    <row r="2" spans="1:6" x14ac:dyDescent="0.35">
      <c r="A2" s="27" t="s">
        <v>1845</v>
      </c>
      <c r="B2" s="28">
        <v>450000</v>
      </c>
      <c r="D2" s="29">
        <v>0</v>
      </c>
      <c r="E2" s="29">
        <v>2650</v>
      </c>
      <c r="F2" s="30">
        <v>0.15</v>
      </c>
    </row>
    <row r="3" spans="1:6" x14ac:dyDescent="0.35">
      <c r="A3" s="27" t="s">
        <v>1846</v>
      </c>
      <c r="B3" s="31">
        <f>VLOOKUP(B2,D2:F7,3)</f>
        <v>0.45250000000000001</v>
      </c>
      <c r="D3" s="32">
        <f>E2+1</f>
        <v>2651</v>
      </c>
      <c r="E3" s="32">
        <v>27300</v>
      </c>
      <c r="F3" s="33">
        <v>0.28000000000000003</v>
      </c>
    </row>
    <row r="4" spans="1:6" x14ac:dyDescent="0.35">
      <c r="D4" s="32">
        <f>E3+1</f>
        <v>27301</v>
      </c>
      <c r="E4" s="32">
        <v>58500</v>
      </c>
      <c r="F4" s="33">
        <v>0.31</v>
      </c>
    </row>
    <row r="5" spans="1:6" x14ac:dyDescent="0.35">
      <c r="D5" s="32">
        <f>E4+1</f>
        <v>58501</v>
      </c>
      <c r="E5" s="32">
        <v>131800</v>
      </c>
      <c r="F5" s="33">
        <v>0.36</v>
      </c>
    </row>
    <row r="6" spans="1:6" x14ac:dyDescent="0.35">
      <c r="D6" s="32">
        <f>E5+1</f>
        <v>131801</v>
      </c>
      <c r="E6" s="32">
        <v>284700</v>
      </c>
      <c r="F6" s="33">
        <v>0.39600000000000002</v>
      </c>
    </row>
    <row r="7" spans="1:6" x14ac:dyDescent="0.35">
      <c r="D7" s="32">
        <f>E6+1</f>
        <v>284701</v>
      </c>
      <c r="E7" s="32"/>
      <c r="F7" s="33">
        <v>0.45250000000000001</v>
      </c>
    </row>
    <row r="9" spans="1:6" x14ac:dyDescent="0.35">
      <c r="A9" s="34" t="s">
        <v>1847</v>
      </c>
    </row>
  </sheetData>
  <pageMargins left="0.75" right="0.75" top="1" bottom="1" header="0.5" footer="0.5"/>
  <pageSetup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75DE5-EEE8-4FAD-9A89-FD95D658287A}">
  <dimension ref="A1:J3"/>
  <sheetViews>
    <sheetView workbookViewId="0">
      <selection activeCell="C24" sqref="C24"/>
    </sheetView>
  </sheetViews>
  <sheetFormatPr defaultRowHeight="14.5" x14ac:dyDescent="0.35"/>
  <cols>
    <col min="1" max="1" width="16.36328125" style="25" customWidth="1"/>
    <col min="2" max="2" width="7.81640625" style="25" customWidth="1"/>
    <col min="3" max="3" width="4" style="25" customWidth="1"/>
    <col min="4" max="4" width="19.81640625" style="25" customWidth="1"/>
    <col min="5" max="10" width="9.36328125" style="25" customWidth="1"/>
    <col min="11" max="256" width="9.1796875" style="25"/>
    <col min="257" max="257" width="16.36328125" style="25" customWidth="1"/>
    <col min="258" max="258" width="7.81640625" style="25" customWidth="1"/>
    <col min="259" max="259" width="4" style="25" customWidth="1"/>
    <col min="260" max="260" width="19.81640625" style="25" customWidth="1"/>
    <col min="261" max="266" width="9.36328125" style="25" customWidth="1"/>
    <col min="267" max="512" width="9.1796875" style="25"/>
    <col min="513" max="513" width="16.36328125" style="25" customWidth="1"/>
    <col min="514" max="514" width="7.81640625" style="25" customWidth="1"/>
    <col min="515" max="515" width="4" style="25" customWidth="1"/>
    <col min="516" max="516" width="19.81640625" style="25" customWidth="1"/>
    <col min="517" max="522" width="9.36328125" style="25" customWidth="1"/>
    <col min="523" max="768" width="9.1796875" style="25"/>
    <col min="769" max="769" width="16.36328125" style="25" customWidth="1"/>
    <col min="770" max="770" width="7.81640625" style="25" customWidth="1"/>
    <col min="771" max="771" width="4" style="25" customWidth="1"/>
    <col min="772" max="772" width="19.81640625" style="25" customWidth="1"/>
    <col min="773" max="778" width="9.36328125" style="25" customWidth="1"/>
    <col min="779" max="1024" width="9.1796875" style="25"/>
    <col min="1025" max="1025" width="16.36328125" style="25" customWidth="1"/>
    <col min="1026" max="1026" width="7.81640625" style="25" customWidth="1"/>
    <col min="1027" max="1027" width="4" style="25" customWidth="1"/>
    <col min="1028" max="1028" width="19.81640625" style="25" customWidth="1"/>
    <col min="1029" max="1034" width="9.36328125" style="25" customWidth="1"/>
    <col min="1035" max="1280" width="9.1796875" style="25"/>
    <col min="1281" max="1281" width="16.36328125" style="25" customWidth="1"/>
    <col min="1282" max="1282" width="7.81640625" style="25" customWidth="1"/>
    <col min="1283" max="1283" width="4" style="25" customWidth="1"/>
    <col min="1284" max="1284" width="19.81640625" style="25" customWidth="1"/>
    <col min="1285" max="1290" width="9.36328125" style="25" customWidth="1"/>
    <col min="1291" max="1536" width="9.1796875" style="25"/>
    <col min="1537" max="1537" width="16.36328125" style="25" customWidth="1"/>
    <col min="1538" max="1538" width="7.81640625" style="25" customWidth="1"/>
    <col min="1539" max="1539" width="4" style="25" customWidth="1"/>
    <col min="1540" max="1540" width="19.81640625" style="25" customWidth="1"/>
    <col min="1541" max="1546" width="9.36328125" style="25" customWidth="1"/>
    <col min="1547" max="1792" width="9.1796875" style="25"/>
    <col min="1793" max="1793" width="16.36328125" style="25" customWidth="1"/>
    <col min="1794" max="1794" width="7.81640625" style="25" customWidth="1"/>
    <col min="1795" max="1795" width="4" style="25" customWidth="1"/>
    <col min="1796" max="1796" width="19.81640625" style="25" customWidth="1"/>
    <col min="1797" max="1802" width="9.36328125" style="25" customWidth="1"/>
    <col min="1803" max="2048" width="9.1796875" style="25"/>
    <col min="2049" max="2049" width="16.36328125" style="25" customWidth="1"/>
    <col min="2050" max="2050" width="7.81640625" style="25" customWidth="1"/>
    <col min="2051" max="2051" width="4" style="25" customWidth="1"/>
    <col min="2052" max="2052" width="19.81640625" style="25" customWidth="1"/>
    <col min="2053" max="2058" width="9.36328125" style="25" customWidth="1"/>
    <col min="2059" max="2304" width="9.1796875" style="25"/>
    <col min="2305" max="2305" width="16.36328125" style="25" customWidth="1"/>
    <col min="2306" max="2306" width="7.81640625" style="25" customWidth="1"/>
    <col min="2307" max="2307" width="4" style="25" customWidth="1"/>
    <col min="2308" max="2308" width="19.81640625" style="25" customWidth="1"/>
    <col min="2309" max="2314" width="9.36328125" style="25" customWidth="1"/>
    <col min="2315" max="2560" width="9.1796875" style="25"/>
    <col min="2561" max="2561" width="16.36328125" style="25" customWidth="1"/>
    <col min="2562" max="2562" width="7.81640625" style="25" customWidth="1"/>
    <col min="2563" max="2563" width="4" style="25" customWidth="1"/>
    <col min="2564" max="2564" width="19.81640625" style="25" customWidth="1"/>
    <col min="2565" max="2570" width="9.36328125" style="25" customWidth="1"/>
    <col min="2571" max="2816" width="9.1796875" style="25"/>
    <col min="2817" max="2817" width="16.36328125" style="25" customWidth="1"/>
    <col min="2818" max="2818" width="7.81640625" style="25" customWidth="1"/>
    <col min="2819" max="2819" width="4" style="25" customWidth="1"/>
    <col min="2820" max="2820" width="19.81640625" style="25" customWidth="1"/>
    <col min="2821" max="2826" width="9.36328125" style="25" customWidth="1"/>
    <col min="2827" max="3072" width="9.1796875" style="25"/>
    <col min="3073" max="3073" width="16.36328125" style="25" customWidth="1"/>
    <col min="3074" max="3074" width="7.81640625" style="25" customWidth="1"/>
    <col min="3075" max="3075" width="4" style="25" customWidth="1"/>
    <col min="3076" max="3076" width="19.81640625" style="25" customWidth="1"/>
    <col min="3077" max="3082" width="9.36328125" style="25" customWidth="1"/>
    <col min="3083" max="3328" width="9.1796875" style="25"/>
    <col min="3329" max="3329" width="16.36328125" style="25" customWidth="1"/>
    <col min="3330" max="3330" width="7.81640625" style="25" customWidth="1"/>
    <col min="3331" max="3331" width="4" style="25" customWidth="1"/>
    <col min="3332" max="3332" width="19.81640625" style="25" customWidth="1"/>
    <col min="3333" max="3338" width="9.36328125" style="25" customWidth="1"/>
    <col min="3339" max="3584" width="9.1796875" style="25"/>
    <col min="3585" max="3585" width="16.36328125" style="25" customWidth="1"/>
    <col min="3586" max="3586" width="7.81640625" style="25" customWidth="1"/>
    <col min="3587" max="3587" width="4" style="25" customWidth="1"/>
    <col min="3588" max="3588" width="19.81640625" style="25" customWidth="1"/>
    <col min="3589" max="3594" width="9.36328125" style="25" customWidth="1"/>
    <col min="3595" max="3840" width="9.1796875" style="25"/>
    <col min="3841" max="3841" width="16.36328125" style="25" customWidth="1"/>
    <col min="3842" max="3842" width="7.81640625" style="25" customWidth="1"/>
    <col min="3843" max="3843" width="4" style="25" customWidth="1"/>
    <col min="3844" max="3844" width="19.81640625" style="25" customWidth="1"/>
    <col min="3845" max="3850" width="9.36328125" style="25" customWidth="1"/>
    <col min="3851" max="4096" width="9.1796875" style="25"/>
    <col min="4097" max="4097" width="16.36328125" style="25" customWidth="1"/>
    <col min="4098" max="4098" width="7.81640625" style="25" customWidth="1"/>
    <col min="4099" max="4099" width="4" style="25" customWidth="1"/>
    <col min="4100" max="4100" width="19.81640625" style="25" customWidth="1"/>
    <col min="4101" max="4106" width="9.36328125" style="25" customWidth="1"/>
    <col min="4107" max="4352" width="9.1796875" style="25"/>
    <col min="4353" max="4353" width="16.36328125" style="25" customWidth="1"/>
    <col min="4354" max="4354" width="7.81640625" style="25" customWidth="1"/>
    <col min="4355" max="4355" width="4" style="25" customWidth="1"/>
    <col min="4356" max="4356" width="19.81640625" style="25" customWidth="1"/>
    <col min="4357" max="4362" width="9.36328125" style="25" customWidth="1"/>
    <col min="4363" max="4608" width="9.1796875" style="25"/>
    <col min="4609" max="4609" width="16.36328125" style="25" customWidth="1"/>
    <col min="4610" max="4610" width="7.81640625" style="25" customWidth="1"/>
    <col min="4611" max="4611" width="4" style="25" customWidth="1"/>
    <col min="4612" max="4612" width="19.81640625" style="25" customWidth="1"/>
    <col min="4613" max="4618" width="9.36328125" style="25" customWidth="1"/>
    <col min="4619" max="4864" width="9.1796875" style="25"/>
    <col min="4865" max="4865" width="16.36328125" style="25" customWidth="1"/>
    <col min="4866" max="4866" width="7.81640625" style="25" customWidth="1"/>
    <col min="4867" max="4867" width="4" style="25" customWidth="1"/>
    <col min="4868" max="4868" width="19.81640625" style="25" customWidth="1"/>
    <col min="4869" max="4874" width="9.36328125" style="25" customWidth="1"/>
    <col min="4875" max="5120" width="9.1796875" style="25"/>
    <col min="5121" max="5121" width="16.36328125" style="25" customWidth="1"/>
    <col min="5122" max="5122" width="7.81640625" style="25" customWidth="1"/>
    <col min="5123" max="5123" width="4" style="25" customWidth="1"/>
    <col min="5124" max="5124" width="19.81640625" style="25" customWidth="1"/>
    <col min="5125" max="5130" width="9.36328125" style="25" customWidth="1"/>
    <col min="5131" max="5376" width="9.1796875" style="25"/>
    <col min="5377" max="5377" width="16.36328125" style="25" customWidth="1"/>
    <col min="5378" max="5378" width="7.81640625" style="25" customWidth="1"/>
    <col min="5379" max="5379" width="4" style="25" customWidth="1"/>
    <col min="5380" max="5380" width="19.81640625" style="25" customWidth="1"/>
    <col min="5381" max="5386" width="9.36328125" style="25" customWidth="1"/>
    <col min="5387" max="5632" width="9.1796875" style="25"/>
    <col min="5633" max="5633" width="16.36328125" style="25" customWidth="1"/>
    <col min="5634" max="5634" width="7.81640625" style="25" customWidth="1"/>
    <col min="5635" max="5635" width="4" style="25" customWidth="1"/>
    <col min="5636" max="5636" width="19.81640625" style="25" customWidth="1"/>
    <col min="5637" max="5642" width="9.36328125" style="25" customWidth="1"/>
    <col min="5643" max="5888" width="9.1796875" style="25"/>
    <col min="5889" max="5889" width="16.36328125" style="25" customWidth="1"/>
    <col min="5890" max="5890" width="7.81640625" style="25" customWidth="1"/>
    <col min="5891" max="5891" width="4" style="25" customWidth="1"/>
    <col min="5892" max="5892" width="19.81640625" style="25" customWidth="1"/>
    <col min="5893" max="5898" width="9.36328125" style="25" customWidth="1"/>
    <col min="5899" max="6144" width="9.1796875" style="25"/>
    <col min="6145" max="6145" width="16.36328125" style="25" customWidth="1"/>
    <col min="6146" max="6146" width="7.81640625" style="25" customWidth="1"/>
    <col min="6147" max="6147" width="4" style="25" customWidth="1"/>
    <col min="6148" max="6148" width="19.81640625" style="25" customWidth="1"/>
    <col min="6149" max="6154" width="9.36328125" style="25" customWidth="1"/>
    <col min="6155" max="6400" width="9.1796875" style="25"/>
    <col min="6401" max="6401" width="16.36328125" style="25" customWidth="1"/>
    <col min="6402" max="6402" width="7.81640625" style="25" customWidth="1"/>
    <col min="6403" max="6403" width="4" style="25" customWidth="1"/>
    <col min="6404" max="6404" width="19.81640625" style="25" customWidth="1"/>
    <col min="6405" max="6410" width="9.36328125" style="25" customWidth="1"/>
    <col min="6411" max="6656" width="9.1796875" style="25"/>
    <col min="6657" max="6657" width="16.36328125" style="25" customWidth="1"/>
    <col min="6658" max="6658" width="7.81640625" style="25" customWidth="1"/>
    <col min="6659" max="6659" width="4" style="25" customWidth="1"/>
    <col min="6660" max="6660" width="19.81640625" style="25" customWidth="1"/>
    <col min="6661" max="6666" width="9.36328125" style="25" customWidth="1"/>
    <col min="6667" max="6912" width="9.1796875" style="25"/>
    <col min="6913" max="6913" width="16.36328125" style="25" customWidth="1"/>
    <col min="6914" max="6914" width="7.81640625" style="25" customWidth="1"/>
    <col min="6915" max="6915" width="4" style="25" customWidth="1"/>
    <col min="6916" max="6916" width="19.81640625" style="25" customWidth="1"/>
    <col min="6917" max="6922" width="9.36328125" style="25" customWidth="1"/>
    <col min="6923" max="7168" width="9.1796875" style="25"/>
    <col min="7169" max="7169" width="16.36328125" style="25" customWidth="1"/>
    <col min="7170" max="7170" width="7.81640625" style="25" customWidth="1"/>
    <col min="7171" max="7171" width="4" style="25" customWidth="1"/>
    <col min="7172" max="7172" width="19.81640625" style="25" customWidth="1"/>
    <col min="7173" max="7178" width="9.36328125" style="25" customWidth="1"/>
    <col min="7179" max="7424" width="9.1796875" style="25"/>
    <col min="7425" max="7425" width="16.36328125" style="25" customWidth="1"/>
    <col min="7426" max="7426" width="7.81640625" style="25" customWidth="1"/>
    <col min="7427" max="7427" width="4" style="25" customWidth="1"/>
    <col min="7428" max="7428" width="19.81640625" style="25" customWidth="1"/>
    <col min="7429" max="7434" width="9.36328125" style="25" customWidth="1"/>
    <col min="7435" max="7680" width="9.1796875" style="25"/>
    <col min="7681" max="7681" width="16.36328125" style="25" customWidth="1"/>
    <col min="7682" max="7682" width="7.81640625" style="25" customWidth="1"/>
    <col min="7683" max="7683" width="4" style="25" customWidth="1"/>
    <col min="7684" max="7684" width="19.81640625" style="25" customWidth="1"/>
    <col min="7685" max="7690" width="9.36328125" style="25" customWidth="1"/>
    <col min="7691" max="7936" width="9.1796875" style="25"/>
    <col min="7937" max="7937" width="16.36328125" style="25" customWidth="1"/>
    <col min="7938" max="7938" width="7.81640625" style="25" customWidth="1"/>
    <col min="7939" max="7939" width="4" style="25" customWidth="1"/>
    <col min="7940" max="7940" width="19.81640625" style="25" customWidth="1"/>
    <col min="7941" max="7946" width="9.36328125" style="25" customWidth="1"/>
    <col min="7947" max="8192" width="9.1796875" style="25"/>
    <col min="8193" max="8193" width="16.36328125" style="25" customWidth="1"/>
    <col min="8194" max="8194" width="7.81640625" style="25" customWidth="1"/>
    <col min="8195" max="8195" width="4" style="25" customWidth="1"/>
    <col min="8196" max="8196" width="19.81640625" style="25" customWidth="1"/>
    <col min="8197" max="8202" width="9.36328125" style="25" customWidth="1"/>
    <col min="8203" max="8448" width="9.1796875" style="25"/>
    <col min="8449" max="8449" width="16.36328125" style="25" customWidth="1"/>
    <col min="8450" max="8450" width="7.81640625" style="25" customWidth="1"/>
    <col min="8451" max="8451" width="4" style="25" customWidth="1"/>
    <col min="8452" max="8452" width="19.81640625" style="25" customWidth="1"/>
    <col min="8453" max="8458" width="9.36328125" style="25" customWidth="1"/>
    <col min="8459" max="8704" width="9.1796875" style="25"/>
    <col min="8705" max="8705" width="16.36328125" style="25" customWidth="1"/>
    <col min="8706" max="8706" width="7.81640625" style="25" customWidth="1"/>
    <col min="8707" max="8707" width="4" style="25" customWidth="1"/>
    <col min="8708" max="8708" width="19.81640625" style="25" customWidth="1"/>
    <col min="8709" max="8714" width="9.36328125" style="25" customWidth="1"/>
    <col min="8715" max="8960" width="9.1796875" style="25"/>
    <col min="8961" max="8961" width="16.36328125" style="25" customWidth="1"/>
    <col min="8962" max="8962" width="7.81640625" style="25" customWidth="1"/>
    <col min="8963" max="8963" width="4" style="25" customWidth="1"/>
    <col min="8964" max="8964" width="19.81640625" style="25" customWidth="1"/>
    <col min="8965" max="8970" width="9.36328125" style="25" customWidth="1"/>
    <col min="8971" max="9216" width="9.1796875" style="25"/>
    <col min="9217" max="9217" width="16.36328125" style="25" customWidth="1"/>
    <col min="9218" max="9218" width="7.81640625" style="25" customWidth="1"/>
    <col min="9219" max="9219" width="4" style="25" customWidth="1"/>
    <col min="9220" max="9220" width="19.81640625" style="25" customWidth="1"/>
    <col min="9221" max="9226" width="9.36328125" style="25" customWidth="1"/>
    <col min="9227" max="9472" width="9.1796875" style="25"/>
    <col min="9473" max="9473" width="16.36328125" style="25" customWidth="1"/>
    <col min="9474" max="9474" width="7.81640625" style="25" customWidth="1"/>
    <col min="9475" max="9475" width="4" style="25" customWidth="1"/>
    <col min="9476" max="9476" width="19.81640625" style="25" customWidth="1"/>
    <col min="9477" max="9482" width="9.36328125" style="25" customWidth="1"/>
    <col min="9483" max="9728" width="9.1796875" style="25"/>
    <col min="9729" max="9729" width="16.36328125" style="25" customWidth="1"/>
    <col min="9730" max="9730" width="7.81640625" style="25" customWidth="1"/>
    <col min="9731" max="9731" width="4" style="25" customWidth="1"/>
    <col min="9732" max="9732" width="19.81640625" style="25" customWidth="1"/>
    <col min="9733" max="9738" width="9.36328125" style="25" customWidth="1"/>
    <col min="9739" max="9984" width="9.1796875" style="25"/>
    <col min="9985" max="9985" width="16.36328125" style="25" customWidth="1"/>
    <col min="9986" max="9986" width="7.81640625" style="25" customWidth="1"/>
    <col min="9987" max="9987" width="4" style="25" customWidth="1"/>
    <col min="9988" max="9988" width="19.81640625" style="25" customWidth="1"/>
    <col min="9989" max="9994" width="9.36328125" style="25" customWidth="1"/>
    <col min="9995" max="10240" width="9.1796875" style="25"/>
    <col min="10241" max="10241" width="16.36328125" style="25" customWidth="1"/>
    <col min="10242" max="10242" width="7.81640625" style="25" customWidth="1"/>
    <col min="10243" max="10243" width="4" style="25" customWidth="1"/>
    <col min="10244" max="10244" width="19.81640625" style="25" customWidth="1"/>
    <col min="10245" max="10250" width="9.36328125" style="25" customWidth="1"/>
    <col min="10251" max="10496" width="9.1796875" style="25"/>
    <col min="10497" max="10497" width="16.36328125" style="25" customWidth="1"/>
    <col min="10498" max="10498" width="7.81640625" style="25" customWidth="1"/>
    <col min="10499" max="10499" width="4" style="25" customWidth="1"/>
    <col min="10500" max="10500" width="19.81640625" style="25" customWidth="1"/>
    <col min="10501" max="10506" width="9.36328125" style="25" customWidth="1"/>
    <col min="10507" max="10752" width="9.1796875" style="25"/>
    <col min="10753" max="10753" width="16.36328125" style="25" customWidth="1"/>
    <col min="10754" max="10754" width="7.81640625" style="25" customWidth="1"/>
    <col min="10755" max="10755" width="4" style="25" customWidth="1"/>
    <col min="10756" max="10756" width="19.81640625" style="25" customWidth="1"/>
    <col min="10757" max="10762" width="9.36328125" style="25" customWidth="1"/>
    <col min="10763" max="11008" width="9.1796875" style="25"/>
    <col min="11009" max="11009" width="16.36328125" style="25" customWidth="1"/>
    <col min="11010" max="11010" width="7.81640625" style="25" customWidth="1"/>
    <col min="11011" max="11011" width="4" style="25" customWidth="1"/>
    <col min="11012" max="11012" width="19.81640625" style="25" customWidth="1"/>
    <col min="11013" max="11018" width="9.36328125" style="25" customWidth="1"/>
    <col min="11019" max="11264" width="9.1796875" style="25"/>
    <col min="11265" max="11265" width="16.36328125" style="25" customWidth="1"/>
    <col min="11266" max="11266" width="7.81640625" style="25" customWidth="1"/>
    <col min="11267" max="11267" width="4" style="25" customWidth="1"/>
    <col min="11268" max="11268" width="19.81640625" style="25" customWidth="1"/>
    <col min="11269" max="11274" width="9.36328125" style="25" customWidth="1"/>
    <col min="11275" max="11520" width="9.1796875" style="25"/>
    <col min="11521" max="11521" width="16.36328125" style="25" customWidth="1"/>
    <col min="11522" max="11522" width="7.81640625" style="25" customWidth="1"/>
    <col min="11523" max="11523" width="4" style="25" customWidth="1"/>
    <col min="11524" max="11524" width="19.81640625" style="25" customWidth="1"/>
    <col min="11525" max="11530" width="9.36328125" style="25" customWidth="1"/>
    <col min="11531" max="11776" width="9.1796875" style="25"/>
    <col min="11777" max="11777" width="16.36328125" style="25" customWidth="1"/>
    <col min="11778" max="11778" width="7.81640625" style="25" customWidth="1"/>
    <col min="11779" max="11779" width="4" style="25" customWidth="1"/>
    <col min="11780" max="11780" width="19.81640625" style="25" customWidth="1"/>
    <col min="11781" max="11786" width="9.36328125" style="25" customWidth="1"/>
    <col min="11787" max="12032" width="9.1796875" style="25"/>
    <col min="12033" max="12033" width="16.36328125" style="25" customWidth="1"/>
    <col min="12034" max="12034" width="7.81640625" style="25" customWidth="1"/>
    <col min="12035" max="12035" width="4" style="25" customWidth="1"/>
    <col min="12036" max="12036" width="19.81640625" style="25" customWidth="1"/>
    <col min="12037" max="12042" width="9.36328125" style="25" customWidth="1"/>
    <col min="12043" max="12288" width="9.1796875" style="25"/>
    <col min="12289" max="12289" width="16.36328125" style="25" customWidth="1"/>
    <col min="12290" max="12290" width="7.81640625" style="25" customWidth="1"/>
    <col min="12291" max="12291" width="4" style="25" customWidth="1"/>
    <col min="12292" max="12292" width="19.81640625" style="25" customWidth="1"/>
    <col min="12293" max="12298" width="9.36328125" style="25" customWidth="1"/>
    <col min="12299" max="12544" width="9.1796875" style="25"/>
    <col min="12545" max="12545" width="16.36328125" style="25" customWidth="1"/>
    <col min="12546" max="12546" width="7.81640625" style="25" customWidth="1"/>
    <col min="12547" max="12547" width="4" style="25" customWidth="1"/>
    <col min="12548" max="12548" width="19.81640625" style="25" customWidth="1"/>
    <col min="12549" max="12554" width="9.36328125" style="25" customWidth="1"/>
    <col min="12555" max="12800" width="9.1796875" style="25"/>
    <col min="12801" max="12801" width="16.36328125" style="25" customWidth="1"/>
    <col min="12802" max="12802" width="7.81640625" style="25" customWidth="1"/>
    <col min="12803" max="12803" width="4" style="25" customWidth="1"/>
    <col min="12804" max="12804" width="19.81640625" style="25" customWidth="1"/>
    <col min="12805" max="12810" width="9.36328125" style="25" customWidth="1"/>
    <col min="12811" max="13056" width="9.1796875" style="25"/>
    <col min="13057" max="13057" width="16.36328125" style="25" customWidth="1"/>
    <col min="13058" max="13058" width="7.81640625" style="25" customWidth="1"/>
    <col min="13059" max="13059" width="4" style="25" customWidth="1"/>
    <col min="13060" max="13060" width="19.81640625" style="25" customWidth="1"/>
    <col min="13061" max="13066" width="9.36328125" style="25" customWidth="1"/>
    <col min="13067" max="13312" width="9.1796875" style="25"/>
    <col min="13313" max="13313" width="16.36328125" style="25" customWidth="1"/>
    <col min="13314" max="13314" width="7.81640625" style="25" customWidth="1"/>
    <col min="13315" max="13315" width="4" style="25" customWidth="1"/>
    <col min="13316" max="13316" width="19.81640625" style="25" customWidth="1"/>
    <col min="13317" max="13322" width="9.36328125" style="25" customWidth="1"/>
    <col min="13323" max="13568" width="9.1796875" style="25"/>
    <col min="13569" max="13569" width="16.36328125" style="25" customWidth="1"/>
    <col min="13570" max="13570" width="7.81640625" style="25" customWidth="1"/>
    <col min="13571" max="13571" width="4" style="25" customWidth="1"/>
    <col min="13572" max="13572" width="19.81640625" style="25" customWidth="1"/>
    <col min="13573" max="13578" width="9.36328125" style="25" customWidth="1"/>
    <col min="13579" max="13824" width="9.1796875" style="25"/>
    <col min="13825" max="13825" width="16.36328125" style="25" customWidth="1"/>
    <col min="13826" max="13826" width="7.81640625" style="25" customWidth="1"/>
    <col min="13827" max="13827" width="4" style="25" customWidth="1"/>
    <col min="13828" max="13828" width="19.81640625" style="25" customWidth="1"/>
    <col min="13829" max="13834" width="9.36328125" style="25" customWidth="1"/>
    <col min="13835" max="14080" width="9.1796875" style="25"/>
    <col min="14081" max="14081" width="16.36328125" style="25" customWidth="1"/>
    <col min="14082" max="14082" width="7.81640625" style="25" customWidth="1"/>
    <col min="14083" max="14083" width="4" style="25" customWidth="1"/>
    <col min="14084" max="14084" width="19.81640625" style="25" customWidth="1"/>
    <col min="14085" max="14090" width="9.36328125" style="25" customWidth="1"/>
    <col min="14091" max="14336" width="9.1796875" style="25"/>
    <col min="14337" max="14337" width="16.36328125" style="25" customWidth="1"/>
    <col min="14338" max="14338" width="7.81640625" style="25" customWidth="1"/>
    <col min="14339" max="14339" width="4" style="25" customWidth="1"/>
    <col min="14340" max="14340" width="19.81640625" style="25" customWidth="1"/>
    <col min="14341" max="14346" width="9.36328125" style="25" customWidth="1"/>
    <col min="14347" max="14592" width="9.1796875" style="25"/>
    <col min="14593" max="14593" width="16.36328125" style="25" customWidth="1"/>
    <col min="14594" max="14594" width="7.81640625" style="25" customWidth="1"/>
    <col min="14595" max="14595" width="4" style="25" customWidth="1"/>
    <col min="14596" max="14596" width="19.81640625" style="25" customWidth="1"/>
    <col min="14597" max="14602" width="9.36328125" style="25" customWidth="1"/>
    <col min="14603" max="14848" width="9.1796875" style="25"/>
    <col min="14849" max="14849" width="16.36328125" style="25" customWidth="1"/>
    <col min="14850" max="14850" width="7.81640625" style="25" customWidth="1"/>
    <col min="14851" max="14851" width="4" style="25" customWidth="1"/>
    <col min="14852" max="14852" width="19.81640625" style="25" customWidth="1"/>
    <col min="14853" max="14858" width="9.36328125" style="25" customWidth="1"/>
    <col min="14859" max="15104" width="9.1796875" style="25"/>
    <col min="15105" max="15105" width="16.36328125" style="25" customWidth="1"/>
    <col min="15106" max="15106" width="7.81640625" style="25" customWidth="1"/>
    <col min="15107" max="15107" width="4" style="25" customWidth="1"/>
    <col min="15108" max="15108" width="19.81640625" style="25" customWidth="1"/>
    <col min="15109" max="15114" width="9.36328125" style="25" customWidth="1"/>
    <col min="15115" max="15360" width="9.1796875" style="25"/>
    <col min="15361" max="15361" width="16.36328125" style="25" customWidth="1"/>
    <col min="15362" max="15362" width="7.81640625" style="25" customWidth="1"/>
    <col min="15363" max="15363" width="4" style="25" customWidth="1"/>
    <col min="15364" max="15364" width="19.81640625" style="25" customWidth="1"/>
    <col min="15365" max="15370" width="9.36328125" style="25" customWidth="1"/>
    <col min="15371" max="15616" width="9.1796875" style="25"/>
    <col min="15617" max="15617" width="16.36328125" style="25" customWidth="1"/>
    <col min="15618" max="15618" width="7.81640625" style="25" customWidth="1"/>
    <col min="15619" max="15619" width="4" style="25" customWidth="1"/>
    <col min="15620" max="15620" width="19.81640625" style="25" customWidth="1"/>
    <col min="15621" max="15626" width="9.36328125" style="25" customWidth="1"/>
    <col min="15627" max="15872" width="9.1796875" style="25"/>
    <col min="15873" max="15873" width="16.36328125" style="25" customWidth="1"/>
    <col min="15874" max="15874" width="7.81640625" style="25" customWidth="1"/>
    <col min="15875" max="15875" width="4" style="25" customWidth="1"/>
    <col min="15876" max="15876" width="19.81640625" style="25" customWidth="1"/>
    <col min="15877" max="15882" width="9.36328125" style="25" customWidth="1"/>
    <col min="15883" max="16128" width="9.1796875" style="25"/>
    <col min="16129" max="16129" width="16.36328125" style="25" customWidth="1"/>
    <col min="16130" max="16130" width="7.81640625" style="25" customWidth="1"/>
    <col min="16131" max="16131" width="4" style="25" customWidth="1"/>
    <col min="16132" max="16132" width="19.81640625" style="25" customWidth="1"/>
    <col min="16133" max="16138" width="9.36328125" style="25" customWidth="1"/>
    <col min="16139" max="16384" width="9.1796875" style="25"/>
  </cols>
  <sheetData>
    <row r="1" spans="1:10" ht="29" x14ac:dyDescent="0.35">
      <c r="D1" s="35" t="s">
        <v>1842</v>
      </c>
      <c r="E1" s="36">
        <v>0</v>
      </c>
      <c r="F1" s="37">
        <f>E2+1</f>
        <v>2651</v>
      </c>
      <c r="G1" s="37">
        <f>F2+1</f>
        <v>27301</v>
      </c>
      <c r="H1" s="37">
        <f>G2+1</f>
        <v>58501</v>
      </c>
      <c r="I1" s="37">
        <f>H2+1</f>
        <v>131801</v>
      </c>
      <c r="J1" s="37">
        <f>I2+1</f>
        <v>284701</v>
      </c>
    </row>
    <row r="2" spans="1:10" ht="17.25" customHeight="1" x14ac:dyDescent="0.35">
      <c r="A2" s="27" t="s">
        <v>1845</v>
      </c>
      <c r="B2" s="38">
        <v>21566</v>
      </c>
      <c r="D2" s="39" t="s">
        <v>1848</v>
      </c>
      <c r="E2" s="29">
        <v>2650</v>
      </c>
      <c r="F2" s="32">
        <v>27300</v>
      </c>
      <c r="G2" s="32">
        <v>58500</v>
      </c>
      <c r="H2" s="32">
        <v>131800</v>
      </c>
      <c r="I2" s="32">
        <v>284700</v>
      </c>
      <c r="J2" s="32"/>
    </row>
    <row r="3" spans="1:10" ht="17.25" customHeight="1" x14ac:dyDescent="0.35">
      <c r="A3" s="27" t="s">
        <v>1846</v>
      </c>
      <c r="B3" s="40">
        <f>HLOOKUP(B2,E1:J3,3)</f>
        <v>0.28000000000000003</v>
      </c>
      <c r="D3" s="41" t="s">
        <v>1844</v>
      </c>
      <c r="E3" s="30">
        <v>0.15</v>
      </c>
      <c r="F3" s="33">
        <v>0.28000000000000003</v>
      </c>
      <c r="G3" s="33">
        <v>0.31</v>
      </c>
      <c r="H3" s="33">
        <v>0.36</v>
      </c>
      <c r="I3" s="33">
        <v>0.39600000000000002</v>
      </c>
      <c r="J3" s="33">
        <v>0.45250000000000001</v>
      </c>
    </row>
  </sheetData>
  <pageMargins left="0.75" right="0.75" top="1" bottom="1" header="0.5" footer="0.5"/>
  <pageSetup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645D0-C450-400D-A599-4572CBF64881}">
  <dimension ref="A1:I14"/>
  <sheetViews>
    <sheetView zoomScale="120" zoomScaleNormal="120" workbookViewId="0">
      <selection activeCell="C24" sqref="C24"/>
    </sheetView>
  </sheetViews>
  <sheetFormatPr defaultRowHeight="12.5" x14ac:dyDescent="0.25"/>
  <cols>
    <col min="1" max="1" width="20" style="55" customWidth="1"/>
    <col min="2" max="2" width="11.1796875" style="55" customWidth="1"/>
    <col min="3" max="3" width="4.6328125" style="55" customWidth="1"/>
    <col min="4" max="4" width="13" style="55" customWidth="1"/>
    <col min="5" max="8" width="12.54296875" style="55" customWidth="1"/>
    <col min="9" max="256" width="9.1796875" style="55"/>
    <col min="257" max="257" width="20" style="55" customWidth="1"/>
    <col min="258" max="258" width="11.1796875" style="55" customWidth="1"/>
    <col min="259" max="259" width="4.6328125" style="55" customWidth="1"/>
    <col min="260" max="260" width="13" style="55" customWidth="1"/>
    <col min="261" max="264" width="12.54296875" style="55" customWidth="1"/>
    <col min="265" max="512" width="9.1796875" style="55"/>
    <col min="513" max="513" width="20" style="55" customWidth="1"/>
    <col min="514" max="514" width="11.1796875" style="55" customWidth="1"/>
    <col min="515" max="515" width="4.6328125" style="55" customWidth="1"/>
    <col min="516" max="516" width="13" style="55" customWidth="1"/>
    <col min="517" max="520" width="12.54296875" style="55" customWidth="1"/>
    <col min="521" max="768" width="9.1796875" style="55"/>
    <col min="769" max="769" width="20" style="55" customWidth="1"/>
    <col min="770" max="770" width="11.1796875" style="55" customWidth="1"/>
    <col min="771" max="771" width="4.6328125" style="55" customWidth="1"/>
    <col min="772" max="772" width="13" style="55" customWidth="1"/>
    <col min="773" max="776" width="12.54296875" style="55" customWidth="1"/>
    <col min="777" max="1024" width="9.1796875" style="55"/>
    <col min="1025" max="1025" width="20" style="55" customWidth="1"/>
    <col min="1026" max="1026" width="11.1796875" style="55" customWidth="1"/>
    <col min="1027" max="1027" width="4.6328125" style="55" customWidth="1"/>
    <col min="1028" max="1028" width="13" style="55" customWidth="1"/>
    <col min="1029" max="1032" width="12.54296875" style="55" customWidth="1"/>
    <col min="1033" max="1280" width="9.1796875" style="55"/>
    <col min="1281" max="1281" width="20" style="55" customWidth="1"/>
    <col min="1282" max="1282" width="11.1796875" style="55" customWidth="1"/>
    <col min="1283" max="1283" width="4.6328125" style="55" customWidth="1"/>
    <col min="1284" max="1284" width="13" style="55" customWidth="1"/>
    <col min="1285" max="1288" width="12.54296875" style="55" customWidth="1"/>
    <col min="1289" max="1536" width="9.1796875" style="55"/>
    <col min="1537" max="1537" width="20" style="55" customWidth="1"/>
    <col min="1538" max="1538" width="11.1796875" style="55" customWidth="1"/>
    <col min="1539" max="1539" width="4.6328125" style="55" customWidth="1"/>
    <col min="1540" max="1540" width="13" style="55" customWidth="1"/>
    <col min="1541" max="1544" width="12.54296875" style="55" customWidth="1"/>
    <col min="1545" max="1792" width="9.1796875" style="55"/>
    <col min="1793" max="1793" width="20" style="55" customWidth="1"/>
    <col min="1794" max="1794" width="11.1796875" style="55" customWidth="1"/>
    <col min="1795" max="1795" width="4.6328125" style="55" customWidth="1"/>
    <col min="1796" max="1796" width="13" style="55" customWidth="1"/>
    <col min="1797" max="1800" width="12.54296875" style="55" customWidth="1"/>
    <col min="1801" max="2048" width="9.1796875" style="55"/>
    <col min="2049" max="2049" width="20" style="55" customWidth="1"/>
    <col min="2050" max="2050" width="11.1796875" style="55" customWidth="1"/>
    <col min="2051" max="2051" width="4.6328125" style="55" customWidth="1"/>
    <col min="2052" max="2052" width="13" style="55" customWidth="1"/>
    <col min="2053" max="2056" width="12.54296875" style="55" customWidth="1"/>
    <col min="2057" max="2304" width="9.1796875" style="55"/>
    <col min="2305" max="2305" width="20" style="55" customWidth="1"/>
    <col min="2306" max="2306" width="11.1796875" style="55" customWidth="1"/>
    <col min="2307" max="2307" width="4.6328125" style="55" customWidth="1"/>
    <col min="2308" max="2308" width="13" style="55" customWidth="1"/>
    <col min="2309" max="2312" width="12.54296875" style="55" customWidth="1"/>
    <col min="2313" max="2560" width="9.1796875" style="55"/>
    <col min="2561" max="2561" width="20" style="55" customWidth="1"/>
    <col min="2562" max="2562" width="11.1796875" style="55" customWidth="1"/>
    <col min="2563" max="2563" width="4.6328125" style="55" customWidth="1"/>
    <col min="2564" max="2564" width="13" style="55" customWidth="1"/>
    <col min="2565" max="2568" width="12.54296875" style="55" customWidth="1"/>
    <col min="2569" max="2816" width="9.1796875" style="55"/>
    <col min="2817" max="2817" width="20" style="55" customWidth="1"/>
    <col min="2818" max="2818" width="11.1796875" style="55" customWidth="1"/>
    <col min="2819" max="2819" width="4.6328125" style="55" customWidth="1"/>
    <col min="2820" max="2820" width="13" style="55" customWidth="1"/>
    <col min="2821" max="2824" width="12.54296875" style="55" customWidth="1"/>
    <col min="2825" max="3072" width="9.1796875" style="55"/>
    <col min="3073" max="3073" width="20" style="55" customWidth="1"/>
    <col min="3074" max="3074" width="11.1796875" style="55" customWidth="1"/>
    <col min="3075" max="3075" width="4.6328125" style="55" customWidth="1"/>
    <col min="3076" max="3076" width="13" style="55" customWidth="1"/>
    <col min="3077" max="3080" width="12.54296875" style="55" customWidth="1"/>
    <col min="3081" max="3328" width="9.1796875" style="55"/>
    <col min="3329" max="3329" width="20" style="55" customWidth="1"/>
    <col min="3330" max="3330" width="11.1796875" style="55" customWidth="1"/>
    <col min="3331" max="3331" width="4.6328125" style="55" customWidth="1"/>
    <col min="3332" max="3332" width="13" style="55" customWidth="1"/>
    <col min="3333" max="3336" width="12.54296875" style="55" customWidth="1"/>
    <col min="3337" max="3584" width="9.1796875" style="55"/>
    <col min="3585" max="3585" width="20" style="55" customWidth="1"/>
    <col min="3586" max="3586" width="11.1796875" style="55" customWidth="1"/>
    <col min="3587" max="3587" width="4.6328125" style="55" customWidth="1"/>
    <col min="3588" max="3588" width="13" style="55" customWidth="1"/>
    <col min="3589" max="3592" width="12.54296875" style="55" customWidth="1"/>
    <col min="3593" max="3840" width="9.1796875" style="55"/>
    <col min="3841" max="3841" width="20" style="55" customWidth="1"/>
    <col min="3842" max="3842" width="11.1796875" style="55" customWidth="1"/>
    <col min="3843" max="3843" width="4.6328125" style="55" customWidth="1"/>
    <col min="3844" max="3844" width="13" style="55" customWidth="1"/>
    <col min="3845" max="3848" width="12.54296875" style="55" customWidth="1"/>
    <col min="3849" max="4096" width="9.1796875" style="55"/>
    <col min="4097" max="4097" width="20" style="55" customWidth="1"/>
    <col min="4098" max="4098" width="11.1796875" style="55" customWidth="1"/>
    <col min="4099" max="4099" width="4.6328125" style="55" customWidth="1"/>
    <col min="4100" max="4100" width="13" style="55" customWidth="1"/>
    <col min="4101" max="4104" width="12.54296875" style="55" customWidth="1"/>
    <col min="4105" max="4352" width="9.1796875" style="55"/>
    <col min="4353" max="4353" width="20" style="55" customWidth="1"/>
    <col min="4354" max="4354" width="11.1796875" style="55" customWidth="1"/>
    <col min="4355" max="4355" width="4.6328125" style="55" customWidth="1"/>
    <col min="4356" max="4356" width="13" style="55" customWidth="1"/>
    <col min="4357" max="4360" width="12.54296875" style="55" customWidth="1"/>
    <col min="4361" max="4608" width="9.1796875" style="55"/>
    <col min="4609" max="4609" width="20" style="55" customWidth="1"/>
    <col min="4610" max="4610" width="11.1796875" style="55" customWidth="1"/>
    <col min="4611" max="4611" width="4.6328125" style="55" customWidth="1"/>
    <col min="4612" max="4612" width="13" style="55" customWidth="1"/>
    <col min="4613" max="4616" width="12.54296875" style="55" customWidth="1"/>
    <col min="4617" max="4864" width="9.1796875" style="55"/>
    <col min="4865" max="4865" width="20" style="55" customWidth="1"/>
    <col min="4866" max="4866" width="11.1796875" style="55" customWidth="1"/>
    <col min="4867" max="4867" width="4.6328125" style="55" customWidth="1"/>
    <col min="4868" max="4868" width="13" style="55" customWidth="1"/>
    <col min="4869" max="4872" width="12.54296875" style="55" customWidth="1"/>
    <col min="4873" max="5120" width="9.1796875" style="55"/>
    <col min="5121" max="5121" width="20" style="55" customWidth="1"/>
    <col min="5122" max="5122" width="11.1796875" style="55" customWidth="1"/>
    <col min="5123" max="5123" width="4.6328125" style="55" customWidth="1"/>
    <col min="5124" max="5124" width="13" style="55" customWidth="1"/>
    <col min="5125" max="5128" width="12.54296875" style="55" customWidth="1"/>
    <col min="5129" max="5376" width="9.1796875" style="55"/>
    <col min="5377" max="5377" width="20" style="55" customWidth="1"/>
    <col min="5378" max="5378" width="11.1796875" style="55" customWidth="1"/>
    <col min="5379" max="5379" width="4.6328125" style="55" customWidth="1"/>
    <col min="5380" max="5380" width="13" style="55" customWidth="1"/>
    <col min="5381" max="5384" width="12.54296875" style="55" customWidth="1"/>
    <col min="5385" max="5632" width="9.1796875" style="55"/>
    <col min="5633" max="5633" width="20" style="55" customWidth="1"/>
    <col min="5634" max="5634" width="11.1796875" style="55" customWidth="1"/>
    <col min="5635" max="5635" width="4.6328125" style="55" customWidth="1"/>
    <col min="5636" max="5636" width="13" style="55" customWidth="1"/>
    <col min="5637" max="5640" width="12.54296875" style="55" customWidth="1"/>
    <col min="5641" max="5888" width="9.1796875" style="55"/>
    <col min="5889" max="5889" width="20" style="55" customWidth="1"/>
    <col min="5890" max="5890" width="11.1796875" style="55" customWidth="1"/>
    <col min="5891" max="5891" width="4.6328125" style="55" customWidth="1"/>
    <col min="5892" max="5892" width="13" style="55" customWidth="1"/>
    <col min="5893" max="5896" width="12.54296875" style="55" customWidth="1"/>
    <col min="5897" max="6144" width="9.1796875" style="55"/>
    <col min="6145" max="6145" width="20" style="55" customWidth="1"/>
    <col min="6146" max="6146" width="11.1796875" style="55" customWidth="1"/>
    <col min="6147" max="6147" width="4.6328125" style="55" customWidth="1"/>
    <col min="6148" max="6148" width="13" style="55" customWidth="1"/>
    <col min="6149" max="6152" width="12.54296875" style="55" customWidth="1"/>
    <col min="6153" max="6400" width="9.1796875" style="55"/>
    <col min="6401" max="6401" width="20" style="55" customWidth="1"/>
    <col min="6402" max="6402" width="11.1796875" style="55" customWidth="1"/>
    <col min="6403" max="6403" width="4.6328125" style="55" customWidth="1"/>
    <col min="6404" max="6404" width="13" style="55" customWidth="1"/>
    <col min="6405" max="6408" width="12.54296875" style="55" customWidth="1"/>
    <col min="6409" max="6656" width="9.1796875" style="55"/>
    <col min="6657" max="6657" width="20" style="55" customWidth="1"/>
    <col min="6658" max="6658" width="11.1796875" style="55" customWidth="1"/>
    <col min="6659" max="6659" width="4.6328125" style="55" customWidth="1"/>
    <col min="6660" max="6660" width="13" style="55" customWidth="1"/>
    <col min="6661" max="6664" width="12.54296875" style="55" customWidth="1"/>
    <col min="6665" max="6912" width="9.1796875" style="55"/>
    <col min="6913" max="6913" width="20" style="55" customWidth="1"/>
    <col min="6914" max="6914" width="11.1796875" style="55" customWidth="1"/>
    <col min="6915" max="6915" width="4.6328125" style="55" customWidth="1"/>
    <col min="6916" max="6916" width="13" style="55" customWidth="1"/>
    <col min="6917" max="6920" width="12.54296875" style="55" customWidth="1"/>
    <col min="6921" max="7168" width="9.1796875" style="55"/>
    <col min="7169" max="7169" width="20" style="55" customWidth="1"/>
    <col min="7170" max="7170" width="11.1796875" style="55" customWidth="1"/>
    <col min="7171" max="7171" width="4.6328125" style="55" customWidth="1"/>
    <col min="7172" max="7172" width="13" style="55" customWidth="1"/>
    <col min="7173" max="7176" width="12.54296875" style="55" customWidth="1"/>
    <col min="7177" max="7424" width="9.1796875" style="55"/>
    <col min="7425" max="7425" width="20" style="55" customWidth="1"/>
    <col min="7426" max="7426" width="11.1796875" style="55" customWidth="1"/>
    <col min="7427" max="7427" width="4.6328125" style="55" customWidth="1"/>
    <col min="7428" max="7428" width="13" style="55" customWidth="1"/>
    <col min="7429" max="7432" width="12.54296875" style="55" customWidth="1"/>
    <col min="7433" max="7680" width="9.1796875" style="55"/>
    <col min="7681" max="7681" width="20" style="55" customWidth="1"/>
    <col min="7682" max="7682" width="11.1796875" style="55" customWidth="1"/>
    <col min="7683" max="7683" width="4.6328125" style="55" customWidth="1"/>
    <col min="7684" max="7684" width="13" style="55" customWidth="1"/>
    <col min="7685" max="7688" width="12.54296875" style="55" customWidth="1"/>
    <col min="7689" max="7936" width="9.1796875" style="55"/>
    <col min="7937" max="7937" width="20" style="55" customWidth="1"/>
    <col min="7938" max="7938" width="11.1796875" style="55" customWidth="1"/>
    <col min="7939" max="7939" width="4.6328125" style="55" customWidth="1"/>
    <col min="7940" max="7940" width="13" style="55" customWidth="1"/>
    <col min="7941" max="7944" width="12.54296875" style="55" customWidth="1"/>
    <col min="7945" max="8192" width="9.1796875" style="55"/>
    <col min="8193" max="8193" width="20" style="55" customWidth="1"/>
    <col min="8194" max="8194" width="11.1796875" style="55" customWidth="1"/>
    <col min="8195" max="8195" width="4.6328125" style="55" customWidth="1"/>
    <col min="8196" max="8196" width="13" style="55" customWidth="1"/>
    <col min="8197" max="8200" width="12.54296875" style="55" customWidth="1"/>
    <col min="8201" max="8448" width="9.1796875" style="55"/>
    <col min="8449" max="8449" width="20" style="55" customWidth="1"/>
    <col min="8450" max="8450" width="11.1796875" style="55" customWidth="1"/>
    <col min="8451" max="8451" width="4.6328125" style="55" customWidth="1"/>
    <col min="8452" max="8452" width="13" style="55" customWidth="1"/>
    <col min="8453" max="8456" width="12.54296875" style="55" customWidth="1"/>
    <col min="8457" max="8704" width="9.1796875" style="55"/>
    <col min="8705" max="8705" width="20" style="55" customWidth="1"/>
    <col min="8706" max="8706" width="11.1796875" style="55" customWidth="1"/>
    <col min="8707" max="8707" width="4.6328125" style="55" customWidth="1"/>
    <col min="8708" max="8708" width="13" style="55" customWidth="1"/>
    <col min="8709" max="8712" width="12.54296875" style="55" customWidth="1"/>
    <col min="8713" max="8960" width="9.1796875" style="55"/>
    <col min="8961" max="8961" width="20" style="55" customWidth="1"/>
    <col min="8962" max="8962" width="11.1796875" style="55" customWidth="1"/>
    <col min="8963" max="8963" width="4.6328125" style="55" customWidth="1"/>
    <col min="8964" max="8964" width="13" style="55" customWidth="1"/>
    <col min="8965" max="8968" width="12.54296875" style="55" customWidth="1"/>
    <col min="8969" max="9216" width="9.1796875" style="55"/>
    <col min="9217" max="9217" width="20" style="55" customWidth="1"/>
    <col min="9218" max="9218" width="11.1796875" style="55" customWidth="1"/>
    <col min="9219" max="9219" width="4.6328125" style="55" customWidth="1"/>
    <col min="9220" max="9220" width="13" style="55" customWidth="1"/>
    <col min="9221" max="9224" width="12.54296875" style="55" customWidth="1"/>
    <col min="9225" max="9472" width="9.1796875" style="55"/>
    <col min="9473" max="9473" width="20" style="55" customWidth="1"/>
    <col min="9474" max="9474" width="11.1796875" style="55" customWidth="1"/>
    <col min="9475" max="9475" width="4.6328125" style="55" customWidth="1"/>
    <col min="9476" max="9476" width="13" style="55" customWidth="1"/>
    <col min="9477" max="9480" width="12.54296875" style="55" customWidth="1"/>
    <col min="9481" max="9728" width="9.1796875" style="55"/>
    <col min="9729" max="9729" width="20" style="55" customWidth="1"/>
    <col min="9730" max="9730" width="11.1796875" style="55" customWidth="1"/>
    <col min="9731" max="9731" width="4.6328125" style="55" customWidth="1"/>
    <col min="9732" max="9732" width="13" style="55" customWidth="1"/>
    <col min="9733" max="9736" width="12.54296875" style="55" customWidth="1"/>
    <col min="9737" max="9984" width="9.1796875" style="55"/>
    <col min="9985" max="9985" width="20" style="55" customWidth="1"/>
    <col min="9986" max="9986" width="11.1796875" style="55" customWidth="1"/>
    <col min="9987" max="9987" width="4.6328125" style="55" customWidth="1"/>
    <col min="9988" max="9988" width="13" style="55" customWidth="1"/>
    <col min="9989" max="9992" width="12.54296875" style="55" customWidth="1"/>
    <col min="9993" max="10240" width="9.1796875" style="55"/>
    <col min="10241" max="10241" width="20" style="55" customWidth="1"/>
    <col min="10242" max="10242" width="11.1796875" style="55" customWidth="1"/>
    <col min="10243" max="10243" width="4.6328125" style="55" customWidth="1"/>
    <col min="10244" max="10244" width="13" style="55" customWidth="1"/>
    <col min="10245" max="10248" width="12.54296875" style="55" customWidth="1"/>
    <col min="10249" max="10496" width="9.1796875" style="55"/>
    <col min="10497" max="10497" width="20" style="55" customWidth="1"/>
    <col min="10498" max="10498" width="11.1796875" style="55" customWidth="1"/>
    <col min="10499" max="10499" width="4.6328125" style="55" customWidth="1"/>
    <col min="10500" max="10500" width="13" style="55" customWidth="1"/>
    <col min="10501" max="10504" width="12.54296875" style="55" customWidth="1"/>
    <col min="10505" max="10752" width="9.1796875" style="55"/>
    <col min="10753" max="10753" width="20" style="55" customWidth="1"/>
    <col min="10754" max="10754" width="11.1796875" style="55" customWidth="1"/>
    <col min="10755" max="10755" width="4.6328125" style="55" customWidth="1"/>
    <col min="10756" max="10756" width="13" style="55" customWidth="1"/>
    <col min="10757" max="10760" width="12.54296875" style="55" customWidth="1"/>
    <col min="10761" max="11008" width="9.1796875" style="55"/>
    <col min="11009" max="11009" width="20" style="55" customWidth="1"/>
    <col min="11010" max="11010" width="11.1796875" style="55" customWidth="1"/>
    <col min="11011" max="11011" width="4.6328125" style="55" customWidth="1"/>
    <col min="11012" max="11012" width="13" style="55" customWidth="1"/>
    <col min="11013" max="11016" width="12.54296875" style="55" customWidth="1"/>
    <col min="11017" max="11264" width="9.1796875" style="55"/>
    <col min="11265" max="11265" width="20" style="55" customWidth="1"/>
    <col min="11266" max="11266" width="11.1796875" style="55" customWidth="1"/>
    <col min="11267" max="11267" width="4.6328125" style="55" customWidth="1"/>
    <col min="11268" max="11268" width="13" style="55" customWidth="1"/>
    <col min="11269" max="11272" width="12.54296875" style="55" customWidth="1"/>
    <col min="11273" max="11520" width="9.1796875" style="55"/>
    <col min="11521" max="11521" width="20" style="55" customWidth="1"/>
    <col min="11522" max="11522" width="11.1796875" style="55" customWidth="1"/>
    <col min="11523" max="11523" width="4.6328125" style="55" customWidth="1"/>
    <col min="11524" max="11524" width="13" style="55" customWidth="1"/>
    <col min="11525" max="11528" width="12.54296875" style="55" customWidth="1"/>
    <col min="11529" max="11776" width="9.1796875" style="55"/>
    <col min="11777" max="11777" width="20" style="55" customWidth="1"/>
    <col min="11778" max="11778" width="11.1796875" style="55" customWidth="1"/>
    <col min="11779" max="11779" width="4.6328125" style="55" customWidth="1"/>
    <col min="11780" max="11780" width="13" style="55" customWidth="1"/>
    <col min="11781" max="11784" width="12.54296875" style="55" customWidth="1"/>
    <col min="11785" max="12032" width="9.1796875" style="55"/>
    <col min="12033" max="12033" width="20" style="55" customWidth="1"/>
    <col min="12034" max="12034" width="11.1796875" style="55" customWidth="1"/>
    <col min="12035" max="12035" width="4.6328125" style="55" customWidth="1"/>
    <col min="12036" max="12036" width="13" style="55" customWidth="1"/>
    <col min="12037" max="12040" width="12.54296875" style="55" customWidth="1"/>
    <col min="12041" max="12288" width="9.1796875" style="55"/>
    <col min="12289" max="12289" width="20" style="55" customWidth="1"/>
    <col min="12290" max="12290" width="11.1796875" style="55" customWidth="1"/>
    <col min="12291" max="12291" width="4.6328125" style="55" customWidth="1"/>
    <col min="12292" max="12292" width="13" style="55" customWidth="1"/>
    <col min="12293" max="12296" width="12.54296875" style="55" customWidth="1"/>
    <col min="12297" max="12544" width="9.1796875" style="55"/>
    <col min="12545" max="12545" width="20" style="55" customWidth="1"/>
    <col min="12546" max="12546" width="11.1796875" style="55" customWidth="1"/>
    <col min="12547" max="12547" width="4.6328125" style="55" customWidth="1"/>
    <col min="12548" max="12548" width="13" style="55" customWidth="1"/>
    <col min="12549" max="12552" width="12.54296875" style="55" customWidth="1"/>
    <col min="12553" max="12800" width="9.1796875" style="55"/>
    <col min="12801" max="12801" width="20" style="55" customWidth="1"/>
    <col min="12802" max="12802" width="11.1796875" style="55" customWidth="1"/>
    <col min="12803" max="12803" width="4.6328125" style="55" customWidth="1"/>
    <col min="12804" max="12804" width="13" style="55" customWidth="1"/>
    <col min="12805" max="12808" width="12.54296875" style="55" customWidth="1"/>
    <col min="12809" max="13056" width="9.1796875" style="55"/>
    <col min="13057" max="13057" width="20" style="55" customWidth="1"/>
    <col min="13058" max="13058" width="11.1796875" style="55" customWidth="1"/>
    <col min="13059" max="13059" width="4.6328125" style="55" customWidth="1"/>
    <col min="13060" max="13060" width="13" style="55" customWidth="1"/>
    <col min="13061" max="13064" width="12.54296875" style="55" customWidth="1"/>
    <col min="13065" max="13312" width="9.1796875" style="55"/>
    <col min="13313" max="13313" width="20" style="55" customWidth="1"/>
    <col min="13314" max="13314" width="11.1796875" style="55" customWidth="1"/>
    <col min="13315" max="13315" width="4.6328125" style="55" customWidth="1"/>
    <col min="13316" max="13316" width="13" style="55" customWidth="1"/>
    <col min="13317" max="13320" width="12.54296875" style="55" customWidth="1"/>
    <col min="13321" max="13568" width="9.1796875" style="55"/>
    <col min="13569" max="13569" width="20" style="55" customWidth="1"/>
    <col min="13570" max="13570" width="11.1796875" style="55" customWidth="1"/>
    <col min="13571" max="13571" width="4.6328125" style="55" customWidth="1"/>
    <col min="13572" max="13572" width="13" style="55" customWidth="1"/>
    <col min="13573" max="13576" width="12.54296875" style="55" customWidth="1"/>
    <col min="13577" max="13824" width="9.1796875" style="55"/>
    <col min="13825" max="13825" width="20" style="55" customWidth="1"/>
    <col min="13826" max="13826" width="11.1796875" style="55" customWidth="1"/>
    <col min="13827" max="13827" width="4.6328125" style="55" customWidth="1"/>
    <col min="13828" max="13828" width="13" style="55" customWidth="1"/>
    <col min="13829" max="13832" width="12.54296875" style="55" customWidth="1"/>
    <col min="13833" max="14080" width="9.1796875" style="55"/>
    <col min="14081" max="14081" width="20" style="55" customWidth="1"/>
    <col min="14082" max="14082" width="11.1796875" style="55" customWidth="1"/>
    <col min="14083" max="14083" width="4.6328125" style="55" customWidth="1"/>
    <col min="14084" max="14084" width="13" style="55" customWidth="1"/>
    <col min="14085" max="14088" width="12.54296875" style="55" customWidth="1"/>
    <col min="14089" max="14336" width="9.1796875" style="55"/>
    <col min="14337" max="14337" width="20" style="55" customWidth="1"/>
    <col min="14338" max="14338" width="11.1796875" style="55" customWidth="1"/>
    <col min="14339" max="14339" width="4.6328125" style="55" customWidth="1"/>
    <col min="14340" max="14340" width="13" style="55" customWidth="1"/>
    <col min="14341" max="14344" width="12.54296875" style="55" customWidth="1"/>
    <col min="14345" max="14592" width="9.1796875" style="55"/>
    <col min="14593" max="14593" width="20" style="55" customWidth="1"/>
    <col min="14594" max="14594" width="11.1796875" style="55" customWidth="1"/>
    <col min="14595" max="14595" width="4.6328125" style="55" customWidth="1"/>
    <col min="14596" max="14596" width="13" style="55" customWidth="1"/>
    <col min="14597" max="14600" width="12.54296875" style="55" customWidth="1"/>
    <col min="14601" max="14848" width="9.1796875" style="55"/>
    <col min="14849" max="14849" width="20" style="55" customWidth="1"/>
    <col min="14850" max="14850" width="11.1796875" style="55" customWidth="1"/>
    <col min="14851" max="14851" width="4.6328125" style="55" customWidth="1"/>
    <col min="14852" max="14852" width="13" style="55" customWidth="1"/>
    <col min="14853" max="14856" width="12.54296875" style="55" customWidth="1"/>
    <col min="14857" max="15104" width="9.1796875" style="55"/>
    <col min="15105" max="15105" width="20" style="55" customWidth="1"/>
    <col min="15106" max="15106" width="11.1796875" style="55" customWidth="1"/>
    <col min="15107" max="15107" width="4.6328125" style="55" customWidth="1"/>
    <col min="15108" max="15108" width="13" style="55" customWidth="1"/>
    <col min="15109" max="15112" width="12.54296875" style="55" customWidth="1"/>
    <col min="15113" max="15360" width="9.1796875" style="55"/>
    <col min="15361" max="15361" width="20" style="55" customWidth="1"/>
    <col min="15362" max="15362" width="11.1796875" style="55" customWidth="1"/>
    <col min="15363" max="15363" width="4.6328125" style="55" customWidth="1"/>
    <col min="15364" max="15364" width="13" style="55" customWidth="1"/>
    <col min="15365" max="15368" width="12.54296875" style="55" customWidth="1"/>
    <col min="15369" max="15616" width="9.1796875" style="55"/>
    <col min="15617" max="15617" width="20" style="55" customWidth="1"/>
    <col min="15618" max="15618" width="11.1796875" style="55" customWidth="1"/>
    <col min="15619" max="15619" width="4.6328125" style="55" customWidth="1"/>
    <col min="15620" max="15620" width="13" style="55" customWidth="1"/>
    <col min="15621" max="15624" width="12.54296875" style="55" customWidth="1"/>
    <col min="15625" max="15872" width="9.1796875" style="55"/>
    <col min="15873" max="15873" width="20" style="55" customWidth="1"/>
    <col min="15874" max="15874" width="11.1796875" style="55" customWidth="1"/>
    <col min="15875" max="15875" width="4.6328125" style="55" customWidth="1"/>
    <col min="15876" max="15876" width="13" style="55" customWidth="1"/>
    <col min="15877" max="15880" width="12.54296875" style="55" customWidth="1"/>
    <col min="15881" max="16128" width="9.1796875" style="55"/>
    <col min="16129" max="16129" width="20" style="55" customWidth="1"/>
    <col min="16130" max="16130" width="11.1796875" style="55" customWidth="1"/>
    <col min="16131" max="16131" width="4.6328125" style="55" customWidth="1"/>
    <col min="16132" max="16132" width="13" style="55" customWidth="1"/>
    <col min="16133" max="16136" width="12.54296875" style="55" customWidth="1"/>
    <col min="16137" max="16384" width="9.1796875" style="55"/>
  </cols>
  <sheetData>
    <row r="1" spans="1:9" ht="13" x14ac:dyDescent="0.3">
      <c r="A1" s="53" t="s">
        <v>1850</v>
      </c>
      <c r="B1" s="54" t="s">
        <v>212</v>
      </c>
      <c r="D1" s="56"/>
      <c r="E1" s="57" t="s">
        <v>1851</v>
      </c>
      <c r="F1" s="57" t="s">
        <v>1852</v>
      </c>
      <c r="G1" s="57" t="s">
        <v>1853</v>
      </c>
      <c r="H1" s="57" t="s">
        <v>1854</v>
      </c>
    </row>
    <row r="2" spans="1:9" ht="13" x14ac:dyDescent="0.3">
      <c r="A2" s="53" t="s">
        <v>1855</v>
      </c>
      <c r="B2" s="54" t="s">
        <v>1852</v>
      </c>
      <c r="D2" s="57" t="s">
        <v>197</v>
      </c>
      <c r="E2" s="58">
        <v>2892</v>
      </c>
      <c r="F2" s="58">
        <v>1771</v>
      </c>
      <c r="G2" s="58">
        <v>4718</v>
      </c>
      <c r="H2" s="58">
        <f t="shared" ref="H2:H13" si="0">SUM(E2:G2)</f>
        <v>9381</v>
      </c>
      <c r="I2" s="55">
        <v>9381</v>
      </c>
    </row>
    <row r="3" spans="1:9" ht="13" x14ac:dyDescent="0.3">
      <c r="D3" s="57" t="s">
        <v>200</v>
      </c>
      <c r="E3" s="58">
        <v>3380</v>
      </c>
      <c r="F3" s="58">
        <v>4711</v>
      </c>
      <c r="G3" s="58">
        <v>2615</v>
      </c>
      <c r="H3" s="58">
        <f t="shared" si="0"/>
        <v>10706</v>
      </c>
      <c r="I3" s="55">
        <v>10706</v>
      </c>
    </row>
    <row r="4" spans="1:9" ht="13" x14ac:dyDescent="0.3">
      <c r="A4" s="53" t="s">
        <v>1856</v>
      </c>
      <c r="B4" s="59"/>
      <c r="D4" s="57" t="s">
        <v>205</v>
      </c>
      <c r="E4" s="58">
        <v>3744</v>
      </c>
      <c r="F4" s="58">
        <v>3223</v>
      </c>
      <c r="G4" s="58">
        <v>5312</v>
      </c>
      <c r="H4" s="58">
        <f t="shared" si="0"/>
        <v>12279</v>
      </c>
      <c r="I4" s="55">
        <v>12000</v>
      </c>
    </row>
    <row r="5" spans="1:9" ht="13" x14ac:dyDescent="0.3">
      <c r="A5" s="53" t="s">
        <v>1857</v>
      </c>
      <c r="B5" s="59"/>
      <c r="D5" s="57" t="s">
        <v>207</v>
      </c>
      <c r="E5" s="58">
        <v>3221</v>
      </c>
      <c r="F5" s="58">
        <v>2438</v>
      </c>
      <c r="G5" s="58">
        <v>1108</v>
      </c>
      <c r="H5" s="58">
        <f t="shared" si="0"/>
        <v>6767</v>
      </c>
      <c r="I5" s="55">
        <v>6767</v>
      </c>
    </row>
    <row r="6" spans="1:9" ht="13" x14ac:dyDescent="0.3">
      <c r="A6" s="53" t="s">
        <v>1858</v>
      </c>
      <c r="B6" s="59"/>
      <c r="D6" s="57" t="s">
        <v>208</v>
      </c>
      <c r="E6" s="58">
        <v>4839</v>
      </c>
      <c r="F6" s="58">
        <v>1999</v>
      </c>
      <c r="G6" s="58">
        <v>1994</v>
      </c>
      <c r="H6" s="58">
        <f t="shared" si="0"/>
        <v>8832</v>
      </c>
      <c r="I6" s="55">
        <v>8832</v>
      </c>
    </row>
    <row r="7" spans="1:9" ht="13" x14ac:dyDescent="0.3">
      <c r="D7" s="57" t="s">
        <v>210</v>
      </c>
      <c r="E7" s="58">
        <v>3767</v>
      </c>
      <c r="F7" s="58">
        <v>5140</v>
      </c>
      <c r="G7" s="58">
        <v>3830</v>
      </c>
      <c r="H7" s="58">
        <f t="shared" si="0"/>
        <v>12737</v>
      </c>
      <c r="I7" s="55">
        <v>12737</v>
      </c>
    </row>
    <row r="8" spans="1:9" ht="13" x14ac:dyDescent="0.3">
      <c r="D8" s="57" t="s">
        <v>212</v>
      </c>
      <c r="E8" s="58">
        <v>5467</v>
      </c>
      <c r="F8" s="58">
        <v>3337</v>
      </c>
      <c r="G8" s="58">
        <v>3232</v>
      </c>
      <c r="H8" s="58">
        <f t="shared" si="0"/>
        <v>12036</v>
      </c>
      <c r="I8" s="55">
        <v>12036</v>
      </c>
    </row>
    <row r="9" spans="1:9" ht="13" x14ac:dyDescent="0.3">
      <c r="A9" s="60"/>
      <c r="B9" s="59"/>
      <c r="D9" s="57" t="s">
        <v>1859</v>
      </c>
      <c r="E9" s="58">
        <v>3154</v>
      </c>
      <c r="F9" s="58">
        <v>4895</v>
      </c>
      <c r="G9" s="58">
        <v>1607</v>
      </c>
      <c r="H9" s="58">
        <f t="shared" si="0"/>
        <v>9656</v>
      </c>
      <c r="I9" s="55">
        <v>9000</v>
      </c>
    </row>
    <row r="10" spans="1:9" ht="13" x14ac:dyDescent="0.3">
      <c r="D10" s="57" t="s">
        <v>1860</v>
      </c>
      <c r="E10" s="58">
        <v>1718</v>
      </c>
      <c r="F10" s="58">
        <v>2040</v>
      </c>
      <c r="G10" s="58">
        <v>1563</v>
      </c>
      <c r="H10" s="58">
        <f t="shared" si="0"/>
        <v>5321</v>
      </c>
      <c r="I10" s="55">
        <v>5321</v>
      </c>
    </row>
    <row r="11" spans="1:9" ht="13" x14ac:dyDescent="0.3">
      <c r="D11" s="57" t="s">
        <v>1861</v>
      </c>
      <c r="E11" s="58">
        <v>1548</v>
      </c>
      <c r="F11" s="58">
        <v>1061</v>
      </c>
      <c r="G11" s="58">
        <v>2590</v>
      </c>
      <c r="H11" s="58">
        <f t="shared" si="0"/>
        <v>5199</v>
      </c>
      <c r="I11" s="55">
        <v>5000</v>
      </c>
    </row>
    <row r="12" spans="1:9" ht="13" x14ac:dyDescent="0.3">
      <c r="D12" s="57" t="s">
        <v>1862</v>
      </c>
      <c r="E12" s="58">
        <v>5083</v>
      </c>
      <c r="F12" s="58">
        <v>3558</v>
      </c>
      <c r="G12" s="58">
        <v>3960</v>
      </c>
      <c r="H12" s="58">
        <f t="shared" si="0"/>
        <v>12601</v>
      </c>
      <c r="I12" s="55">
        <v>12601</v>
      </c>
    </row>
    <row r="13" spans="1:9" ht="13" x14ac:dyDescent="0.3">
      <c r="D13" s="57" t="s">
        <v>1863</v>
      </c>
      <c r="E13" s="58">
        <v>5753</v>
      </c>
      <c r="F13" s="58">
        <v>2839</v>
      </c>
      <c r="G13" s="58">
        <v>3013</v>
      </c>
      <c r="H13" s="58">
        <f t="shared" si="0"/>
        <v>11605</v>
      </c>
      <c r="I13" s="55">
        <v>11605</v>
      </c>
    </row>
    <row r="14" spans="1:9" ht="13" x14ac:dyDescent="0.3">
      <c r="D14" s="57" t="s">
        <v>998</v>
      </c>
      <c r="E14" s="58">
        <f>SUM(E2:E13)</f>
        <v>44566</v>
      </c>
      <c r="F14" s="58">
        <f>SUM(F2:F13)</f>
        <v>37012</v>
      </c>
      <c r="G14" s="58">
        <f>SUM(G2:G13)</f>
        <v>35542</v>
      </c>
      <c r="H14" s="58">
        <f>SUM(H2:H13)</f>
        <v>117120</v>
      </c>
      <c r="I14" s="55">
        <v>117120</v>
      </c>
    </row>
  </sheetData>
  <pageMargins left="0.75" right="0.75" top="1" bottom="1" header="0.5" footer="0.5"/>
  <pageSetup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D378F-71E8-4859-93F2-811F4243B388}">
  <dimension ref="A1:M22"/>
  <sheetViews>
    <sheetView workbookViewId="0">
      <selection activeCell="J8" sqref="J8"/>
    </sheetView>
  </sheetViews>
  <sheetFormatPr defaultRowHeight="12.5" x14ac:dyDescent="0.25"/>
  <cols>
    <col min="1" max="4" width="12.6328125" style="71" customWidth="1"/>
    <col min="5" max="6" width="13.36328125" style="71" bestFit="1" customWidth="1"/>
    <col min="7" max="7" width="8.7265625" style="71"/>
    <col min="8" max="8" width="9.54296875" style="71" bestFit="1" customWidth="1"/>
    <col min="9" max="10" width="8.7265625" style="71"/>
    <col min="11" max="11" width="9.54296875" style="71" bestFit="1" customWidth="1"/>
    <col min="12" max="13" width="11.54296875" style="71" bestFit="1" customWidth="1"/>
    <col min="14" max="255" width="8.7265625" style="71"/>
    <col min="256" max="259" width="12.6328125" style="71" customWidth="1"/>
    <col min="260" max="261" width="13.36328125" style="71" bestFit="1" customWidth="1"/>
    <col min="262" max="511" width="8.7265625" style="71"/>
    <col min="512" max="515" width="12.6328125" style="71" customWidth="1"/>
    <col min="516" max="517" width="13.36328125" style="71" bestFit="1" customWidth="1"/>
    <col min="518" max="767" width="8.7265625" style="71"/>
    <col min="768" max="771" width="12.6328125" style="71" customWidth="1"/>
    <col min="772" max="773" width="13.36328125" style="71" bestFit="1" customWidth="1"/>
    <col min="774" max="1023" width="8.7265625" style="71"/>
    <col min="1024" max="1027" width="12.6328125" style="71" customWidth="1"/>
    <col min="1028" max="1029" width="13.36328125" style="71" bestFit="1" customWidth="1"/>
    <col min="1030" max="1279" width="8.7265625" style="71"/>
    <col min="1280" max="1283" width="12.6328125" style="71" customWidth="1"/>
    <col min="1284" max="1285" width="13.36328125" style="71" bestFit="1" customWidth="1"/>
    <col min="1286" max="1535" width="8.7265625" style="71"/>
    <col min="1536" max="1539" width="12.6328125" style="71" customWidth="1"/>
    <col min="1540" max="1541" width="13.36328125" style="71" bestFit="1" customWidth="1"/>
    <col min="1542" max="1791" width="8.7265625" style="71"/>
    <col min="1792" max="1795" width="12.6328125" style="71" customWidth="1"/>
    <col min="1796" max="1797" width="13.36328125" style="71" bestFit="1" customWidth="1"/>
    <col min="1798" max="2047" width="8.7265625" style="71"/>
    <col min="2048" max="2051" width="12.6328125" style="71" customWidth="1"/>
    <col min="2052" max="2053" width="13.36328125" style="71" bestFit="1" customWidth="1"/>
    <col min="2054" max="2303" width="8.7265625" style="71"/>
    <col min="2304" max="2307" width="12.6328125" style="71" customWidth="1"/>
    <col min="2308" max="2309" width="13.36328125" style="71" bestFit="1" customWidth="1"/>
    <col min="2310" max="2559" width="8.7265625" style="71"/>
    <col min="2560" max="2563" width="12.6328125" style="71" customWidth="1"/>
    <col min="2564" max="2565" width="13.36328125" style="71" bestFit="1" customWidth="1"/>
    <col min="2566" max="2815" width="8.7265625" style="71"/>
    <col min="2816" max="2819" width="12.6328125" style="71" customWidth="1"/>
    <col min="2820" max="2821" width="13.36328125" style="71" bestFit="1" customWidth="1"/>
    <col min="2822" max="3071" width="8.7265625" style="71"/>
    <col min="3072" max="3075" width="12.6328125" style="71" customWidth="1"/>
    <col min="3076" max="3077" width="13.36328125" style="71" bestFit="1" customWidth="1"/>
    <col min="3078" max="3327" width="8.7265625" style="71"/>
    <col min="3328" max="3331" width="12.6328125" style="71" customWidth="1"/>
    <col min="3332" max="3333" width="13.36328125" style="71" bestFit="1" customWidth="1"/>
    <col min="3334" max="3583" width="8.7265625" style="71"/>
    <col min="3584" max="3587" width="12.6328125" style="71" customWidth="1"/>
    <col min="3588" max="3589" width="13.36328125" style="71" bestFit="1" customWidth="1"/>
    <col min="3590" max="3839" width="8.7265625" style="71"/>
    <col min="3840" max="3843" width="12.6328125" style="71" customWidth="1"/>
    <col min="3844" max="3845" width="13.36328125" style="71" bestFit="1" customWidth="1"/>
    <col min="3846" max="4095" width="8.7265625" style="71"/>
    <col min="4096" max="4099" width="12.6328125" style="71" customWidth="1"/>
    <col min="4100" max="4101" width="13.36328125" style="71" bestFit="1" customWidth="1"/>
    <col min="4102" max="4351" width="8.7265625" style="71"/>
    <col min="4352" max="4355" width="12.6328125" style="71" customWidth="1"/>
    <col min="4356" max="4357" width="13.36328125" style="71" bestFit="1" customWidth="1"/>
    <col min="4358" max="4607" width="8.7265625" style="71"/>
    <col min="4608" max="4611" width="12.6328125" style="71" customWidth="1"/>
    <col min="4612" max="4613" width="13.36328125" style="71" bestFit="1" customWidth="1"/>
    <col min="4614" max="4863" width="8.7265625" style="71"/>
    <col min="4864" max="4867" width="12.6328125" style="71" customWidth="1"/>
    <col min="4868" max="4869" width="13.36328125" style="71" bestFit="1" customWidth="1"/>
    <col min="4870" max="5119" width="8.7265625" style="71"/>
    <col min="5120" max="5123" width="12.6328125" style="71" customWidth="1"/>
    <col min="5124" max="5125" width="13.36328125" style="71" bestFit="1" customWidth="1"/>
    <col min="5126" max="5375" width="8.7265625" style="71"/>
    <col min="5376" max="5379" width="12.6328125" style="71" customWidth="1"/>
    <col min="5380" max="5381" width="13.36328125" style="71" bestFit="1" customWidth="1"/>
    <col min="5382" max="5631" width="8.7265625" style="71"/>
    <col min="5632" max="5635" width="12.6328125" style="71" customWidth="1"/>
    <col min="5636" max="5637" width="13.36328125" style="71" bestFit="1" customWidth="1"/>
    <col min="5638" max="5887" width="8.7265625" style="71"/>
    <col min="5888" max="5891" width="12.6328125" style="71" customWidth="1"/>
    <col min="5892" max="5893" width="13.36328125" style="71" bestFit="1" customWidth="1"/>
    <col min="5894" max="6143" width="8.7265625" style="71"/>
    <col min="6144" max="6147" width="12.6328125" style="71" customWidth="1"/>
    <col min="6148" max="6149" width="13.36328125" style="71" bestFit="1" customWidth="1"/>
    <col min="6150" max="6399" width="8.7265625" style="71"/>
    <col min="6400" max="6403" width="12.6328125" style="71" customWidth="1"/>
    <col min="6404" max="6405" width="13.36328125" style="71" bestFit="1" customWidth="1"/>
    <col min="6406" max="6655" width="8.7265625" style="71"/>
    <col min="6656" max="6659" width="12.6328125" style="71" customWidth="1"/>
    <col min="6660" max="6661" width="13.36328125" style="71" bestFit="1" customWidth="1"/>
    <col min="6662" max="6911" width="8.7265625" style="71"/>
    <col min="6912" max="6915" width="12.6328125" style="71" customWidth="1"/>
    <col min="6916" max="6917" width="13.36328125" style="71" bestFit="1" customWidth="1"/>
    <col min="6918" max="7167" width="8.7265625" style="71"/>
    <col min="7168" max="7171" width="12.6328125" style="71" customWidth="1"/>
    <col min="7172" max="7173" width="13.36328125" style="71" bestFit="1" customWidth="1"/>
    <col min="7174" max="7423" width="8.7265625" style="71"/>
    <col min="7424" max="7427" width="12.6328125" style="71" customWidth="1"/>
    <col min="7428" max="7429" width="13.36328125" style="71" bestFit="1" customWidth="1"/>
    <col min="7430" max="7679" width="8.7265625" style="71"/>
    <col min="7680" max="7683" width="12.6328125" style="71" customWidth="1"/>
    <col min="7684" max="7685" width="13.36328125" style="71" bestFit="1" customWidth="1"/>
    <col min="7686" max="7935" width="8.7265625" style="71"/>
    <col min="7936" max="7939" width="12.6328125" style="71" customWidth="1"/>
    <col min="7940" max="7941" width="13.36328125" style="71" bestFit="1" customWidth="1"/>
    <col min="7942" max="8191" width="8.7265625" style="71"/>
    <col min="8192" max="8195" width="12.6328125" style="71" customWidth="1"/>
    <col min="8196" max="8197" width="13.36328125" style="71" bestFit="1" customWidth="1"/>
    <col min="8198" max="8447" width="8.7265625" style="71"/>
    <col min="8448" max="8451" width="12.6328125" style="71" customWidth="1"/>
    <col min="8452" max="8453" width="13.36328125" style="71" bestFit="1" customWidth="1"/>
    <col min="8454" max="8703" width="8.7265625" style="71"/>
    <col min="8704" max="8707" width="12.6328125" style="71" customWidth="1"/>
    <col min="8708" max="8709" width="13.36328125" style="71" bestFit="1" customWidth="1"/>
    <col min="8710" max="8959" width="8.7265625" style="71"/>
    <col min="8960" max="8963" width="12.6328125" style="71" customWidth="1"/>
    <col min="8964" max="8965" width="13.36328125" style="71" bestFit="1" customWidth="1"/>
    <col min="8966" max="9215" width="8.7265625" style="71"/>
    <col min="9216" max="9219" width="12.6328125" style="71" customWidth="1"/>
    <col min="9220" max="9221" width="13.36328125" style="71" bestFit="1" customWidth="1"/>
    <col min="9222" max="9471" width="8.7265625" style="71"/>
    <col min="9472" max="9475" width="12.6328125" style="71" customWidth="1"/>
    <col min="9476" max="9477" width="13.36328125" style="71" bestFit="1" customWidth="1"/>
    <col min="9478" max="9727" width="8.7265625" style="71"/>
    <col min="9728" max="9731" width="12.6328125" style="71" customWidth="1"/>
    <col min="9732" max="9733" width="13.36328125" style="71" bestFit="1" customWidth="1"/>
    <col min="9734" max="9983" width="8.7265625" style="71"/>
    <col min="9984" max="9987" width="12.6328125" style="71" customWidth="1"/>
    <col min="9988" max="9989" width="13.36328125" style="71" bestFit="1" customWidth="1"/>
    <col min="9990" max="10239" width="8.7265625" style="71"/>
    <col min="10240" max="10243" width="12.6328125" style="71" customWidth="1"/>
    <col min="10244" max="10245" width="13.36328125" style="71" bestFit="1" customWidth="1"/>
    <col min="10246" max="10495" width="8.7265625" style="71"/>
    <col min="10496" max="10499" width="12.6328125" style="71" customWidth="1"/>
    <col min="10500" max="10501" width="13.36328125" style="71" bestFit="1" customWidth="1"/>
    <col min="10502" max="10751" width="8.7265625" style="71"/>
    <col min="10752" max="10755" width="12.6328125" style="71" customWidth="1"/>
    <col min="10756" max="10757" width="13.36328125" style="71" bestFit="1" customWidth="1"/>
    <col min="10758" max="11007" width="8.7265625" style="71"/>
    <col min="11008" max="11011" width="12.6328125" style="71" customWidth="1"/>
    <col min="11012" max="11013" width="13.36328125" style="71" bestFit="1" customWidth="1"/>
    <col min="11014" max="11263" width="8.7265625" style="71"/>
    <col min="11264" max="11267" width="12.6328125" style="71" customWidth="1"/>
    <col min="11268" max="11269" width="13.36328125" style="71" bestFit="1" customWidth="1"/>
    <col min="11270" max="11519" width="8.7265625" style="71"/>
    <col min="11520" max="11523" width="12.6328125" style="71" customWidth="1"/>
    <col min="11524" max="11525" width="13.36328125" style="71" bestFit="1" customWidth="1"/>
    <col min="11526" max="11775" width="8.7265625" style="71"/>
    <col min="11776" max="11779" width="12.6328125" style="71" customWidth="1"/>
    <col min="11780" max="11781" width="13.36328125" style="71" bestFit="1" customWidth="1"/>
    <col min="11782" max="12031" width="8.7265625" style="71"/>
    <col min="12032" max="12035" width="12.6328125" style="71" customWidth="1"/>
    <col min="12036" max="12037" width="13.36328125" style="71" bestFit="1" customWidth="1"/>
    <col min="12038" max="12287" width="8.7265625" style="71"/>
    <col min="12288" max="12291" width="12.6328125" style="71" customWidth="1"/>
    <col min="12292" max="12293" width="13.36328125" style="71" bestFit="1" customWidth="1"/>
    <col min="12294" max="12543" width="8.7265625" style="71"/>
    <col min="12544" max="12547" width="12.6328125" style="71" customWidth="1"/>
    <col min="12548" max="12549" width="13.36328125" style="71" bestFit="1" customWidth="1"/>
    <col min="12550" max="12799" width="8.7265625" style="71"/>
    <col min="12800" max="12803" width="12.6328125" style="71" customWidth="1"/>
    <col min="12804" max="12805" width="13.36328125" style="71" bestFit="1" customWidth="1"/>
    <col min="12806" max="13055" width="8.7265625" style="71"/>
    <col min="13056" max="13059" width="12.6328125" style="71" customWidth="1"/>
    <col min="13060" max="13061" width="13.36328125" style="71" bestFit="1" customWidth="1"/>
    <col min="13062" max="13311" width="8.7265625" style="71"/>
    <col min="13312" max="13315" width="12.6328125" style="71" customWidth="1"/>
    <col min="13316" max="13317" width="13.36328125" style="71" bestFit="1" customWidth="1"/>
    <col min="13318" max="13567" width="8.7265625" style="71"/>
    <col min="13568" max="13571" width="12.6328125" style="71" customWidth="1"/>
    <col min="13572" max="13573" width="13.36328125" style="71" bestFit="1" customWidth="1"/>
    <col min="13574" max="13823" width="8.7265625" style="71"/>
    <col min="13824" max="13827" width="12.6328125" style="71" customWidth="1"/>
    <col min="13828" max="13829" width="13.36328125" style="71" bestFit="1" customWidth="1"/>
    <col min="13830" max="14079" width="8.7265625" style="71"/>
    <col min="14080" max="14083" width="12.6328125" style="71" customWidth="1"/>
    <col min="14084" max="14085" width="13.36328125" style="71" bestFit="1" customWidth="1"/>
    <col min="14086" max="14335" width="8.7265625" style="71"/>
    <col min="14336" max="14339" width="12.6328125" style="71" customWidth="1"/>
    <col min="14340" max="14341" width="13.36328125" style="71" bestFit="1" customWidth="1"/>
    <col min="14342" max="14591" width="8.7265625" style="71"/>
    <col min="14592" max="14595" width="12.6328125" style="71" customWidth="1"/>
    <col min="14596" max="14597" width="13.36328125" style="71" bestFit="1" customWidth="1"/>
    <col min="14598" max="14847" width="8.7265625" style="71"/>
    <col min="14848" max="14851" width="12.6328125" style="71" customWidth="1"/>
    <col min="14852" max="14853" width="13.36328125" style="71" bestFit="1" customWidth="1"/>
    <col min="14854" max="15103" width="8.7265625" style="71"/>
    <col min="15104" max="15107" width="12.6328125" style="71" customWidth="1"/>
    <col min="15108" max="15109" width="13.36328125" style="71" bestFit="1" customWidth="1"/>
    <col min="15110" max="15359" width="8.7265625" style="71"/>
    <col min="15360" max="15363" width="12.6328125" style="71" customWidth="1"/>
    <col min="15364" max="15365" width="13.36328125" style="71" bestFit="1" customWidth="1"/>
    <col min="15366" max="15615" width="8.7265625" style="71"/>
    <col min="15616" max="15619" width="12.6328125" style="71" customWidth="1"/>
    <col min="15620" max="15621" width="13.36328125" style="71" bestFit="1" customWidth="1"/>
    <col min="15622" max="15871" width="8.7265625" style="71"/>
    <col min="15872" max="15875" width="12.6328125" style="71" customWidth="1"/>
    <col min="15876" max="15877" width="13.36328125" style="71" bestFit="1" customWidth="1"/>
    <col min="15878" max="16127" width="8.7265625" style="71"/>
    <col min="16128" max="16131" width="12.6328125" style="71" customWidth="1"/>
    <col min="16132" max="16133" width="13.36328125" style="71" bestFit="1" customWidth="1"/>
    <col min="16134" max="16383" width="8.7265625" style="71"/>
    <col min="16384" max="16384" width="9.1796875" style="71" customWidth="1"/>
  </cols>
  <sheetData>
    <row r="1" spans="1:13" ht="18" x14ac:dyDescent="0.4">
      <c r="A1" s="70" t="s">
        <v>1867</v>
      </c>
      <c r="B1" s="70"/>
      <c r="C1" s="70"/>
      <c r="D1" s="70"/>
    </row>
    <row r="2" spans="1:13" x14ac:dyDescent="0.25">
      <c r="A2" s="139" t="s">
        <v>2717</v>
      </c>
      <c r="H2" s="139" t="s">
        <v>2718</v>
      </c>
    </row>
    <row r="3" spans="1:13" ht="26" x14ac:dyDescent="0.3">
      <c r="A3" s="72" t="s">
        <v>996</v>
      </c>
      <c r="B3" s="72" t="s">
        <v>1868</v>
      </c>
      <c r="C3" s="72" t="s">
        <v>1869</v>
      </c>
      <c r="D3" s="72" t="s">
        <v>1870</v>
      </c>
      <c r="E3" s="72" t="s">
        <v>1871</v>
      </c>
      <c r="F3" s="72" t="s">
        <v>1872</v>
      </c>
      <c r="H3" s="72" t="s">
        <v>996</v>
      </c>
      <c r="I3" s="72" t="s">
        <v>1868</v>
      </c>
      <c r="J3" s="72" t="s">
        <v>1869</v>
      </c>
      <c r="K3" s="72" t="s">
        <v>1870</v>
      </c>
      <c r="L3" s="72" t="s">
        <v>1871</v>
      </c>
      <c r="M3" s="72" t="s">
        <v>1872</v>
      </c>
    </row>
    <row r="4" spans="1:13" ht="14" x14ac:dyDescent="0.3">
      <c r="A4" s="73">
        <v>200000</v>
      </c>
      <c r="B4" s="71">
        <v>30</v>
      </c>
      <c r="C4" s="74">
        <v>4.4999999999999998E-2</v>
      </c>
      <c r="D4" s="75">
        <f>-PMT(C4/12,B4*12,A4)</f>
        <v>1013.3706196517612</v>
      </c>
      <c r="E4" s="75">
        <f>D4*12*B4</f>
        <v>364813.42307463399</v>
      </c>
      <c r="F4" s="75">
        <f>E4-A4</f>
        <v>164813.42307463399</v>
      </c>
      <c r="H4" s="73">
        <v>200000</v>
      </c>
      <c r="I4" s="71">
        <v>30</v>
      </c>
      <c r="J4" s="74">
        <v>4.4999999999999998E-2</v>
      </c>
      <c r="K4" s="75">
        <f>-PMT(J4/12,I4*12,H4)</f>
        <v>1013.3706196517612</v>
      </c>
      <c r="L4" s="75">
        <f>K4*12*I4</f>
        <v>364813.42307463399</v>
      </c>
      <c r="M4" s="75">
        <f>L4-H4</f>
        <v>164813.42307463399</v>
      </c>
    </row>
    <row r="5" spans="1:13" ht="14" x14ac:dyDescent="0.3">
      <c r="A5" s="73"/>
      <c r="C5" s="74"/>
    </row>
    <row r="6" spans="1:13" ht="14" x14ac:dyDescent="0.3">
      <c r="A6" s="73"/>
      <c r="B6" s="150" t="s">
        <v>1873</v>
      </c>
      <c r="C6" s="150"/>
      <c r="D6" s="150"/>
      <c r="E6" s="150"/>
    </row>
    <row r="7" spans="1:13" ht="14" x14ac:dyDescent="0.3">
      <c r="B7" s="76"/>
      <c r="C7" s="76"/>
      <c r="D7" s="76"/>
      <c r="E7" s="76"/>
      <c r="F7" s="76"/>
      <c r="G7" s="76"/>
    </row>
    <row r="8" spans="1:13" ht="14" x14ac:dyDescent="0.3">
      <c r="A8" s="139" t="s">
        <v>2714</v>
      </c>
      <c r="B8" s="76"/>
      <c r="C8" s="76"/>
      <c r="D8" s="76"/>
      <c r="E8" s="76"/>
      <c r="F8" s="76"/>
      <c r="G8" s="76"/>
    </row>
    <row r="9" spans="1:13" ht="14" x14ac:dyDescent="0.3">
      <c r="B9" s="76"/>
      <c r="C9" s="76"/>
      <c r="D9" s="76"/>
      <c r="E9" s="76"/>
      <c r="F9" s="76"/>
      <c r="G9" s="76"/>
    </row>
    <row r="10" spans="1:13" ht="14" x14ac:dyDescent="0.3">
      <c r="A10" s="139" t="s">
        <v>2715</v>
      </c>
      <c r="B10" s="76"/>
      <c r="C10" s="76"/>
      <c r="D10" s="76"/>
      <c r="E10" s="76"/>
      <c r="F10" s="76"/>
      <c r="G10" s="76"/>
    </row>
    <row r="11" spans="1:13" ht="14" x14ac:dyDescent="0.3">
      <c r="B11" s="76"/>
      <c r="C11" s="76"/>
      <c r="D11" s="76"/>
      <c r="E11" s="76"/>
      <c r="F11" s="76"/>
      <c r="G11" s="76"/>
    </row>
    <row r="12" spans="1:13" ht="14" x14ac:dyDescent="0.3">
      <c r="A12" s="139" t="s">
        <v>2716</v>
      </c>
      <c r="B12" s="76"/>
      <c r="C12" s="76"/>
      <c r="D12" s="76"/>
      <c r="E12" s="76"/>
      <c r="F12" s="76"/>
      <c r="G12" s="76"/>
    </row>
    <row r="13" spans="1:13" ht="14" x14ac:dyDescent="0.3">
      <c r="B13" s="76"/>
      <c r="C13" s="76"/>
      <c r="D13" s="76"/>
      <c r="E13" s="76"/>
      <c r="F13" s="76"/>
      <c r="G13" s="76"/>
    </row>
    <row r="14" spans="1:13" ht="14" x14ac:dyDescent="0.3">
      <c r="B14" s="76"/>
      <c r="C14" s="76"/>
      <c r="D14" s="76"/>
      <c r="E14" s="76"/>
      <c r="F14" s="76"/>
      <c r="G14" s="76"/>
    </row>
    <row r="15" spans="1:13" ht="14" x14ac:dyDescent="0.3">
      <c r="B15" s="76"/>
      <c r="C15" s="76"/>
      <c r="D15" s="76"/>
      <c r="E15" s="76"/>
      <c r="F15" s="76"/>
      <c r="G15" s="76"/>
    </row>
    <row r="16" spans="1:13" ht="14" x14ac:dyDescent="0.3">
      <c r="B16" s="76"/>
      <c r="C16" s="76"/>
      <c r="D16" s="76"/>
      <c r="E16" s="76"/>
      <c r="F16" s="76"/>
      <c r="G16" s="76"/>
    </row>
    <row r="17" spans="2:7" ht="14" x14ac:dyDescent="0.3">
      <c r="B17" s="76"/>
      <c r="C17" s="76"/>
      <c r="D17" s="76"/>
      <c r="E17" s="76"/>
      <c r="F17" s="76"/>
      <c r="G17" s="76"/>
    </row>
    <row r="18" spans="2:7" ht="14" x14ac:dyDescent="0.3">
      <c r="B18" s="76"/>
      <c r="C18" s="76"/>
      <c r="D18" s="76"/>
      <c r="E18" s="76"/>
      <c r="F18" s="76"/>
      <c r="G18" s="76"/>
    </row>
    <row r="19" spans="2:7" ht="14" x14ac:dyDescent="0.3">
      <c r="B19" s="76"/>
      <c r="C19" s="76"/>
      <c r="D19" s="76"/>
      <c r="E19" s="76"/>
      <c r="F19" s="76"/>
      <c r="G19" s="76"/>
    </row>
    <row r="20" spans="2:7" ht="14" x14ac:dyDescent="0.3">
      <c r="B20" s="76"/>
      <c r="C20" s="76"/>
      <c r="D20" s="76"/>
      <c r="E20" s="76"/>
      <c r="F20" s="76"/>
      <c r="G20" s="76"/>
    </row>
    <row r="21" spans="2:7" ht="14" x14ac:dyDescent="0.3">
      <c r="B21" s="76"/>
      <c r="C21" s="76"/>
      <c r="D21" s="76"/>
      <c r="E21" s="76"/>
      <c r="F21" s="76"/>
      <c r="G21" s="76"/>
    </row>
    <row r="22" spans="2:7" ht="14" x14ac:dyDescent="0.3">
      <c r="B22" s="76"/>
      <c r="C22" s="76"/>
      <c r="D22" s="76"/>
      <c r="E22" s="76"/>
      <c r="F22" s="76"/>
      <c r="G22" s="76"/>
    </row>
  </sheetData>
  <mergeCells count="1">
    <mergeCell ref="B6:E6"/>
  </mergeCells>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ECEA6-08D3-447F-B2E2-37B74CCDE312}">
  <dimension ref="A1:G22"/>
  <sheetViews>
    <sheetView workbookViewId="0">
      <selection activeCell="C24" sqref="C24"/>
    </sheetView>
  </sheetViews>
  <sheetFormatPr defaultRowHeight="12.5" x14ac:dyDescent="0.25"/>
  <cols>
    <col min="1" max="4" width="12.6328125" style="71" customWidth="1"/>
    <col min="5" max="6" width="13.36328125" style="71" bestFit="1" customWidth="1"/>
    <col min="7" max="255" width="9.1796875" style="71"/>
    <col min="256" max="259" width="12.6328125" style="71" customWidth="1"/>
    <col min="260" max="261" width="13.36328125" style="71" bestFit="1" customWidth="1"/>
    <col min="262" max="511" width="9.1796875" style="71"/>
    <col min="512" max="515" width="12.6328125" style="71" customWidth="1"/>
    <col min="516" max="517" width="13.36328125" style="71" bestFit="1" customWidth="1"/>
    <col min="518" max="767" width="9.1796875" style="71"/>
    <col min="768" max="771" width="12.6328125" style="71" customWidth="1"/>
    <col min="772" max="773" width="13.36328125" style="71" bestFit="1" customWidth="1"/>
    <col min="774" max="1023" width="9.1796875" style="71"/>
    <col min="1024" max="1027" width="12.6328125" style="71" customWidth="1"/>
    <col min="1028" max="1029" width="13.36328125" style="71" bestFit="1" customWidth="1"/>
    <col min="1030" max="1279" width="9.1796875" style="71"/>
    <col min="1280" max="1283" width="12.6328125" style="71" customWidth="1"/>
    <col min="1284" max="1285" width="13.36328125" style="71" bestFit="1" customWidth="1"/>
    <col min="1286" max="1535" width="9.1796875" style="71"/>
    <col min="1536" max="1539" width="12.6328125" style="71" customWidth="1"/>
    <col min="1540" max="1541" width="13.36328125" style="71" bestFit="1" customWidth="1"/>
    <col min="1542" max="1791" width="9.1796875" style="71"/>
    <col min="1792" max="1795" width="12.6328125" style="71" customWidth="1"/>
    <col min="1796" max="1797" width="13.36328125" style="71" bestFit="1" customWidth="1"/>
    <col min="1798" max="2047" width="9.1796875" style="71"/>
    <col min="2048" max="2051" width="12.6328125" style="71" customWidth="1"/>
    <col min="2052" max="2053" width="13.36328125" style="71" bestFit="1" customWidth="1"/>
    <col min="2054" max="2303" width="9.1796875" style="71"/>
    <col min="2304" max="2307" width="12.6328125" style="71" customWidth="1"/>
    <col min="2308" max="2309" width="13.36328125" style="71" bestFit="1" customWidth="1"/>
    <col min="2310" max="2559" width="9.1796875" style="71"/>
    <col min="2560" max="2563" width="12.6328125" style="71" customWidth="1"/>
    <col min="2564" max="2565" width="13.36328125" style="71" bestFit="1" customWidth="1"/>
    <col min="2566" max="2815" width="9.1796875" style="71"/>
    <col min="2816" max="2819" width="12.6328125" style="71" customWidth="1"/>
    <col min="2820" max="2821" width="13.36328125" style="71" bestFit="1" customWidth="1"/>
    <col min="2822" max="3071" width="9.1796875" style="71"/>
    <col min="3072" max="3075" width="12.6328125" style="71" customWidth="1"/>
    <col min="3076" max="3077" width="13.36328125" style="71" bestFit="1" customWidth="1"/>
    <col min="3078" max="3327" width="9.1796875" style="71"/>
    <col min="3328" max="3331" width="12.6328125" style="71" customWidth="1"/>
    <col min="3332" max="3333" width="13.36328125" style="71" bestFit="1" customWidth="1"/>
    <col min="3334" max="3583" width="9.1796875" style="71"/>
    <col min="3584" max="3587" width="12.6328125" style="71" customWidth="1"/>
    <col min="3588" max="3589" width="13.36328125" style="71" bestFit="1" customWidth="1"/>
    <col min="3590" max="3839" width="9.1796875" style="71"/>
    <col min="3840" max="3843" width="12.6328125" style="71" customWidth="1"/>
    <col min="3844" max="3845" width="13.36328125" style="71" bestFit="1" customWidth="1"/>
    <col min="3846" max="4095" width="9.1796875" style="71"/>
    <col min="4096" max="4099" width="12.6328125" style="71" customWidth="1"/>
    <col min="4100" max="4101" width="13.36328125" style="71" bestFit="1" customWidth="1"/>
    <col min="4102" max="4351" width="9.1796875" style="71"/>
    <col min="4352" max="4355" width="12.6328125" style="71" customWidth="1"/>
    <col min="4356" max="4357" width="13.36328125" style="71" bestFit="1" customWidth="1"/>
    <col min="4358" max="4607" width="9.1796875" style="71"/>
    <col min="4608" max="4611" width="12.6328125" style="71" customWidth="1"/>
    <col min="4612" max="4613" width="13.36328125" style="71" bestFit="1" customWidth="1"/>
    <col min="4614" max="4863" width="9.1796875" style="71"/>
    <col min="4864" max="4867" width="12.6328125" style="71" customWidth="1"/>
    <col min="4868" max="4869" width="13.36328125" style="71" bestFit="1" customWidth="1"/>
    <col min="4870" max="5119" width="9.1796875" style="71"/>
    <col min="5120" max="5123" width="12.6328125" style="71" customWidth="1"/>
    <col min="5124" max="5125" width="13.36328125" style="71" bestFit="1" customWidth="1"/>
    <col min="5126" max="5375" width="9.1796875" style="71"/>
    <col min="5376" max="5379" width="12.6328125" style="71" customWidth="1"/>
    <col min="5380" max="5381" width="13.36328125" style="71" bestFit="1" customWidth="1"/>
    <col min="5382" max="5631" width="9.1796875" style="71"/>
    <col min="5632" max="5635" width="12.6328125" style="71" customWidth="1"/>
    <col min="5636" max="5637" width="13.36328125" style="71" bestFit="1" customWidth="1"/>
    <col min="5638" max="5887" width="9.1796875" style="71"/>
    <col min="5888" max="5891" width="12.6328125" style="71" customWidth="1"/>
    <col min="5892" max="5893" width="13.36328125" style="71" bestFit="1" customWidth="1"/>
    <col min="5894" max="6143" width="9.1796875" style="71"/>
    <col min="6144" max="6147" width="12.6328125" style="71" customWidth="1"/>
    <col min="6148" max="6149" width="13.36328125" style="71" bestFit="1" customWidth="1"/>
    <col min="6150" max="6399" width="9.1796875" style="71"/>
    <col min="6400" max="6403" width="12.6328125" style="71" customWidth="1"/>
    <col min="6404" max="6405" width="13.36328125" style="71" bestFit="1" customWidth="1"/>
    <col min="6406" max="6655" width="9.1796875" style="71"/>
    <col min="6656" max="6659" width="12.6328125" style="71" customWidth="1"/>
    <col min="6660" max="6661" width="13.36328125" style="71" bestFit="1" customWidth="1"/>
    <col min="6662" max="6911" width="9.1796875" style="71"/>
    <col min="6912" max="6915" width="12.6328125" style="71" customWidth="1"/>
    <col min="6916" max="6917" width="13.36328125" style="71" bestFit="1" customWidth="1"/>
    <col min="6918" max="7167" width="9.1796875" style="71"/>
    <col min="7168" max="7171" width="12.6328125" style="71" customWidth="1"/>
    <col min="7172" max="7173" width="13.36328125" style="71" bestFit="1" customWidth="1"/>
    <col min="7174" max="7423" width="9.1796875" style="71"/>
    <col min="7424" max="7427" width="12.6328125" style="71" customWidth="1"/>
    <col min="7428" max="7429" width="13.36328125" style="71" bestFit="1" customWidth="1"/>
    <col min="7430" max="7679" width="9.1796875" style="71"/>
    <col min="7680" max="7683" width="12.6328125" style="71" customWidth="1"/>
    <col min="7684" max="7685" width="13.36328125" style="71" bestFit="1" customWidth="1"/>
    <col min="7686" max="7935" width="9.1796875" style="71"/>
    <col min="7936" max="7939" width="12.6328125" style="71" customWidth="1"/>
    <col min="7940" max="7941" width="13.36328125" style="71" bestFit="1" customWidth="1"/>
    <col min="7942" max="8191" width="9.1796875" style="71"/>
    <col min="8192" max="8195" width="12.6328125" style="71" customWidth="1"/>
    <col min="8196" max="8197" width="13.36328125" style="71" bestFit="1" customWidth="1"/>
    <col min="8198" max="8447" width="9.1796875" style="71"/>
    <col min="8448" max="8451" width="12.6328125" style="71" customWidth="1"/>
    <col min="8452" max="8453" width="13.36328125" style="71" bestFit="1" customWidth="1"/>
    <col min="8454" max="8703" width="9.1796875" style="71"/>
    <col min="8704" max="8707" width="12.6328125" style="71" customWidth="1"/>
    <col min="8708" max="8709" width="13.36328125" style="71" bestFit="1" customWidth="1"/>
    <col min="8710" max="8959" width="9.1796875" style="71"/>
    <col min="8960" max="8963" width="12.6328125" style="71" customWidth="1"/>
    <col min="8964" max="8965" width="13.36328125" style="71" bestFit="1" customWidth="1"/>
    <col min="8966" max="9215" width="9.1796875" style="71"/>
    <col min="9216" max="9219" width="12.6328125" style="71" customWidth="1"/>
    <col min="9220" max="9221" width="13.36328125" style="71" bestFit="1" customWidth="1"/>
    <col min="9222" max="9471" width="9.1796875" style="71"/>
    <col min="9472" max="9475" width="12.6328125" style="71" customWidth="1"/>
    <col min="9476" max="9477" width="13.36328125" style="71" bestFit="1" customWidth="1"/>
    <col min="9478" max="9727" width="9.1796875" style="71"/>
    <col min="9728" max="9731" width="12.6328125" style="71" customWidth="1"/>
    <col min="9732" max="9733" width="13.36328125" style="71" bestFit="1" customWidth="1"/>
    <col min="9734" max="9983" width="9.1796875" style="71"/>
    <col min="9984" max="9987" width="12.6328125" style="71" customWidth="1"/>
    <col min="9988" max="9989" width="13.36328125" style="71" bestFit="1" customWidth="1"/>
    <col min="9990" max="10239" width="9.1796875" style="71"/>
    <col min="10240" max="10243" width="12.6328125" style="71" customWidth="1"/>
    <col min="10244" max="10245" width="13.36328125" style="71" bestFit="1" customWidth="1"/>
    <col min="10246" max="10495" width="9.1796875" style="71"/>
    <col min="10496" max="10499" width="12.6328125" style="71" customWidth="1"/>
    <col min="10500" max="10501" width="13.36328125" style="71" bestFit="1" customWidth="1"/>
    <col min="10502" max="10751" width="9.1796875" style="71"/>
    <col min="10752" max="10755" width="12.6328125" style="71" customWidth="1"/>
    <col min="10756" max="10757" width="13.36328125" style="71" bestFit="1" customWidth="1"/>
    <col min="10758" max="11007" width="9.1796875" style="71"/>
    <col min="11008" max="11011" width="12.6328125" style="71" customWidth="1"/>
    <col min="11012" max="11013" width="13.36328125" style="71" bestFit="1" customWidth="1"/>
    <col min="11014" max="11263" width="9.1796875" style="71"/>
    <col min="11264" max="11267" width="12.6328125" style="71" customWidth="1"/>
    <col min="11268" max="11269" width="13.36328125" style="71" bestFit="1" customWidth="1"/>
    <col min="11270" max="11519" width="9.1796875" style="71"/>
    <col min="11520" max="11523" width="12.6328125" style="71" customWidth="1"/>
    <col min="11524" max="11525" width="13.36328125" style="71" bestFit="1" customWidth="1"/>
    <col min="11526" max="11775" width="9.1796875" style="71"/>
    <col min="11776" max="11779" width="12.6328125" style="71" customWidth="1"/>
    <col min="11780" max="11781" width="13.36328125" style="71" bestFit="1" customWidth="1"/>
    <col min="11782" max="12031" width="9.1796875" style="71"/>
    <col min="12032" max="12035" width="12.6328125" style="71" customWidth="1"/>
    <col min="12036" max="12037" width="13.36328125" style="71" bestFit="1" customWidth="1"/>
    <col min="12038" max="12287" width="9.1796875" style="71"/>
    <col min="12288" max="12291" width="12.6328125" style="71" customWidth="1"/>
    <col min="12292" max="12293" width="13.36328125" style="71" bestFit="1" customWidth="1"/>
    <col min="12294" max="12543" width="9.1796875" style="71"/>
    <col min="12544" max="12547" width="12.6328125" style="71" customWidth="1"/>
    <col min="12548" max="12549" width="13.36328125" style="71" bestFit="1" customWidth="1"/>
    <col min="12550" max="12799" width="9.1796875" style="71"/>
    <col min="12800" max="12803" width="12.6328125" style="71" customWidth="1"/>
    <col min="12804" max="12805" width="13.36328125" style="71" bestFit="1" customWidth="1"/>
    <col min="12806" max="13055" width="9.1796875" style="71"/>
    <col min="13056" max="13059" width="12.6328125" style="71" customWidth="1"/>
    <col min="13060" max="13061" width="13.36328125" style="71" bestFit="1" customWidth="1"/>
    <col min="13062" max="13311" width="9.1796875" style="71"/>
    <col min="13312" max="13315" width="12.6328125" style="71" customWidth="1"/>
    <col min="13316" max="13317" width="13.36328125" style="71" bestFit="1" customWidth="1"/>
    <col min="13318" max="13567" width="9.1796875" style="71"/>
    <col min="13568" max="13571" width="12.6328125" style="71" customWidth="1"/>
    <col min="13572" max="13573" width="13.36328125" style="71" bestFit="1" customWidth="1"/>
    <col min="13574" max="13823" width="9.1796875" style="71"/>
    <col min="13824" max="13827" width="12.6328125" style="71" customWidth="1"/>
    <col min="13828" max="13829" width="13.36328125" style="71" bestFit="1" customWidth="1"/>
    <col min="13830" max="14079" width="9.1796875" style="71"/>
    <col min="14080" max="14083" width="12.6328125" style="71" customWidth="1"/>
    <col min="14084" max="14085" width="13.36328125" style="71" bestFit="1" customWidth="1"/>
    <col min="14086" max="14335" width="9.1796875" style="71"/>
    <col min="14336" max="14339" width="12.6328125" style="71" customWidth="1"/>
    <col min="14340" max="14341" width="13.36328125" style="71" bestFit="1" customWidth="1"/>
    <col min="14342" max="14591" width="9.1796875" style="71"/>
    <col min="14592" max="14595" width="12.6328125" style="71" customWidth="1"/>
    <col min="14596" max="14597" width="13.36328125" style="71" bestFit="1" customWidth="1"/>
    <col min="14598" max="14847" width="9.1796875" style="71"/>
    <col min="14848" max="14851" width="12.6328125" style="71" customWidth="1"/>
    <col min="14852" max="14853" width="13.36328125" style="71" bestFit="1" customWidth="1"/>
    <col min="14854" max="15103" width="9.1796875" style="71"/>
    <col min="15104" max="15107" width="12.6328125" style="71" customWidth="1"/>
    <col min="15108" max="15109" width="13.36328125" style="71" bestFit="1" customWidth="1"/>
    <col min="15110" max="15359" width="9.1796875" style="71"/>
    <col min="15360" max="15363" width="12.6328125" style="71" customWidth="1"/>
    <col min="15364" max="15365" width="13.36328125" style="71" bestFit="1" customWidth="1"/>
    <col min="15366" max="15615" width="9.1796875" style="71"/>
    <col min="15616" max="15619" width="12.6328125" style="71" customWidth="1"/>
    <col min="15620" max="15621" width="13.36328125" style="71" bestFit="1" customWidth="1"/>
    <col min="15622" max="15871" width="9.1796875" style="71"/>
    <col min="15872" max="15875" width="12.6328125" style="71" customWidth="1"/>
    <col min="15876" max="15877" width="13.36328125" style="71" bestFit="1" customWidth="1"/>
    <col min="15878" max="16127" width="9.1796875" style="71"/>
    <col min="16128" max="16131" width="12.6328125" style="71" customWidth="1"/>
    <col min="16132" max="16133" width="13.36328125" style="71" bestFit="1" customWidth="1"/>
    <col min="16134" max="16383" width="9.1796875" style="71"/>
    <col min="16384" max="16384" width="9.1796875" style="71" customWidth="1"/>
  </cols>
  <sheetData>
    <row r="1" spans="1:7" ht="18" x14ac:dyDescent="0.4">
      <c r="A1" s="70" t="s">
        <v>1867</v>
      </c>
      <c r="B1" s="70"/>
      <c r="C1" s="70"/>
      <c r="D1" s="70"/>
    </row>
    <row r="3" spans="1:7" ht="26" x14ac:dyDescent="0.3">
      <c r="A3" s="72" t="s">
        <v>996</v>
      </c>
      <c r="B3" s="72" t="s">
        <v>1868</v>
      </c>
      <c r="C3" s="72" t="s">
        <v>1869</v>
      </c>
      <c r="D3" s="72" t="s">
        <v>1870</v>
      </c>
      <c r="E3" s="72" t="s">
        <v>1871</v>
      </c>
      <c r="F3" s="72" t="s">
        <v>1872</v>
      </c>
    </row>
    <row r="4" spans="1:7" ht="14" x14ac:dyDescent="0.3">
      <c r="A4" s="73">
        <v>200000</v>
      </c>
      <c r="B4" s="71">
        <v>30</v>
      </c>
      <c r="C4" s="74">
        <v>4.4999999999999998E-2</v>
      </c>
      <c r="D4" s="75">
        <f>-PMT(C4/12,B4*12,A4)</f>
        <v>1013.3706196517612</v>
      </c>
      <c r="E4" s="75">
        <f>D4*12*B4</f>
        <v>364813.42307463399</v>
      </c>
      <c r="F4" s="75">
        <f>E4-A4</f>
        <v>164813.42307463399</v>
      </c>
    </row>
    <row r="5" spans="1:7" ht="14" x14ac:dyDescent="0.3">
      <c r="A5" s="73"/>
      <c r="C5" s="74"/>
    </row>
    <row r="6" spans="1:7" ht="14" x14ac:dyDescent="0.3">
      <c r="A6" s="73"/>
      <c r="B6" s="150" t="s">
        <v>1873</v>
      </c>
      <c r="C6" s="150"/>
      <c r="D6" s="150"/>
      <c r="E6" s="150"/>
    </row>
    <row r="7" spans="1:7" ht="14" x14ac:dyDescent="0.3">
      <c r="B7" s="76"/>
      <c r="C7" s="76"/>
      <c r="D7" s="76"/>
      <c r="E7" s="76"/>
      <c r="F7" s="76"/>
      <c r="G7" s="76"/>
    </row>
    <row r="8" spans="1:7" ht="14" x14ac:dyDescent="0.3">
      <c r="B8" s="76"/>
      <c r="C8" s="76"/>
      <c r="D8" s="76"/>
      <c r="E8" s="76"/>
      <c r="F8" s="76"/>
      <c r="G8" s="76"/>
    </row>
    <row r="9" spans="1:7" ht="14" x14ac:dyDescent="0.3">
      <c r="B9" s="76"/>
      <c r="C9" s="76"/>
      <c r="D9" s="76"/>
      <c r="E9" s="76"/>
      <c r="F9" s="76"/>
      <c r="G9" s="76"/>
    </row>
    <row r="10" spans="1:7" ht="14" x14ac:dyDescent="0.3">
      <c r="B10" s="76"/>
      <c r="C10" s="76"/>
      <c r="D10" s="76"/>
      <c r="E10" s="76"/>
      <c r="F10" s="76"/>
      <c r="G10" s="76"/>
    </row>
    <row r="11" spans="1:7" ht="14" x14ac:dyDescent="0.3">
      <c r="B11" s="76"/>
      <c r="C11" s="76"/>
      <c r="D11" s="76"/>
      <c r="E11" s="76"/>
      <c r="F11" s="76"/>
      <c r="G11" s="76"/>
    </row>
    <row r="12" spans="1:7" ht="14" x14ac:dyDescent="0.3">
      <c r="B12" s="76"/>
      <c r="C12" s="76"/>
      <c r="D12" s="76"/>
      <c r="E12" s="76"/>
      <c r="F12" s="76"/>
      <c r="G12" s="76"/>
    </row>
    <row r="13" spans="1:7" ht="14" x14ac:dyDescent="0.3">
      <c r="B13" s="76"/>
      <c r="C13" s="76"/>
      <c r="D13" s="76"/>
      <c r="E13" s="76"/>
      <c r="F13" s="76"/>
      <c r="G13" s="76"/>
    </row>
    <row r="14" spans="1:7" ht="14" x14ac:dyDescent="0.3">
      <c r="B14" s="76"/>
      <c r="C14" s="76"/>
      <c r="D14" s="76"/>
      <c r="E14" s="76"/>
      <c r="F14" s="76"/>
      <c r="G14" s="76"/>
    </row>
    <row r="15" spans="1:7" ht="14" x14ac:dyDescent="0.3">
      <c r="B15" s="76"/>
      <c r="C15" s="76"/>
      <c r="D15" s="76"/>
      <c r="E15" s="76"/>
      <c r="F15" s="76"/>
      <c r="G15" s="76"/>
    </row>
    <row r="16" spans="1:7" ht="14" x14ac:dyDescent="0.3">
      <c r="B16" s="76"/>
      <c r="C16" s="76"/>
      <c r="D16" s="76"/>
      <c r="E16" s="76"/>
      <c r="F16" s="76"/>
      <c r="G16" s="76"/>
    </row>
    <row r="17" spans="2:7" ht="14" x14ac:dyDescent="0.3">
      <c r="B17" s="76"/>
      <c r="C17" s="76"/>
      <c r="D17" s="76"/>
      <c r="E17" s="76"/>
      <c r="F17" s="76"/>
      <c r="G17" s="76"/>
    </row>
    <row r="18" spans="2:7" ht="14" x14ac:dyDescent="0.3">
      <c r="B18" s="76"/>
      <c r="C18" s="76"/>
      <c r="D18" s="76"/>
      <c r="E18" s="76"/>
      <c r="F18" s="76"/>
      <c r="G18" s="76"/>
    </row>
    <row r="19" spans="2:7" ht="14" x14ac:dyDescent="0.3">
      <c r="B19" s="76"/>
      <c r="C19" s="76"/>
      <c r="D19" s="76"/>
      <c r="E19" s="76"/>
      <c r="F19" s="76"/>
      <c r="G19" s="76"/>
    </row>
    <row r="20" spans="2:7" ht="14" x14ac:dyDescent="0.3">
      <c r="B20" s="76"/>
      <c r="C20" s="76"/>
      <c r="D20" s="76"/>
      <c r="E20" s="76"/>
      <c r="F20" s="76"/>
      <c r="G20" s="76"/>
    </row>
    <row r="21" spans="2:7" ht="14" x14ac:dyDescent="0.3">
      <c r="B21" s="76"/>
      <c r="C21" s="76"/>
      <c r="D21" s="76"/>
      <c r="E21" s="76"/>
      <c r="F21" s="76"/>
      <c r="G21" s="76"/>
    </row>
    <row r="22" spans="2:7" ht="14" x14ac:dyDescent="0.3">
      <c r="B22" s="76"/>
      <c r="C22" s="76"/>
      <c r="D22" s="76"/>
      <c r="E22" s="76"/>
      <c r="F22" s="76"/>
      <c r="G22" s="76"/>
    </row>
  </sheetData>
  <mergeCells count="1">
    <mergeCell ref="B6:E6"/>
  </mergeCells>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C2946-C5AC-4C65-BD26-3EF8C7BF4488}">
  <dimension ref="A1:I33"/>
  <sheetViews>
    <sheetView workbookViewId="0">
      <selection activeCell="C24" sqref="C24"/>
    </sheetView>
  </sheetViews>
  <sheetFormatPr defaultRowHeight="12.5" x14ac:dyDescent="0.25"/>
  <cols>
    <col min="1" max="4" width="12.6328125" style="71" customWidth="1"/>
    <col min="5" max="6" width="13.36328125" style="71" bestFit="1" customWidth="1"/>
    <col min="7" max="256" width="9.1796875" style="71"/>
    <col min="257" max="260" width="12.6328125" style="71" customWidth="1"/>
    <col min="261" max="262" width="13.36328125" style="71" bestFit="1" customWidth="1"/>
    <col min="263" max="512" width="9.1796875" style="71"/>
    <col min="513" max="516" width="12.6328125" style="71" customWidth="1"/>
    <col min="517" max="518" width="13.36328125" style="71" bestFit="1" customWidth="1"/>
    <col min="519" max="768" width="9.1796875" style="71"/>
    <col min="769" max="772" width="12.6328125" style="71" customWidth="1"/>
    <col min="773" max="774" width="13.36328125" style="71" bestFit="1" customWidth="1"/>
    <col min="775" max="1024" width="9.1796875" style="71"/>
    <col min="1025" max="1028" width="12.6328125" style="71" customWidth="1"/>
    <col min="1029" max="1030" width="13.36328125" style="71" bestFit="1" customWidth="1"/>
    <col min="1031" max="1280" width="9.1796875" style="71"/>
    <col min="1281" max="1284" width="12.6328125" style="71" customWidth="1"/>
    <col min="1285" max="1286" width="13.36328125" style="71" bestFit="1" customWidth="1"/>
    <col min="1287" max="1536" width="9.1796875" style="71"/>
    <col min="1537" max="1540" width="12.6328125" style="71" customWidth="1"/>
    <col min="1541" max="1542" width="13.36328125" style="71" bestFit="1" customWidth="1"/>
    <col min="1543" max="1792" width="9.1796875" style="71"/>
    <col min="1793" max="1796" width="12.6328125" style="71" customWidth="1"/>
    <col min="1797" max="1798" width="13.36328125" style="71" bestFit="1" customWidth="1"/>
    <col min="1799" max="2048" width="9.1796875" style="71"/>
    <col min="2049" max="2052" width="12.6328125" style="71" customWidth="1"/>
    <col min="2053" max="2054" width="13.36328125" style="71" bestFit="1" customWidth="1"/>
    <col min="2055" max="2304" width="9.1796875" style="71"/>
    <col min="2305" max="2308" width="12.6328125" style="71" customWidth="1"/>
    <col min="2309" max="2310" width="13.36328125" style="71" bestFit="1" customWidth="1"/>
    <col min="2311" max="2560" width="9.1796875" style="71"/>
    <col min="2561" max="2564" width="12.6328125" style="71" customWidth="1"/>
    <col min="2565" max="2566" width="13.36328125" style="71" bestFit="1" customWidth="1"/>
    <col min="2567" max="2816" width="9.1796875" style="71"/>
    <col min="2817" max="2820" width="12.6328125" style="71" customWidth="1"/>
    <col min="2821" max="2822" width="13.36328125" style="71" bestFit="1" customWidth="1"/>
    <col min="2823" max="3072" width="9.1796875" style="71"/>
    <col min="3073" max="3076" width="12.6328125" style="71" customWidth="1"/>
    <col min="3077" max="3078" width="13.36328125" style="71" bestFit="1" customWidth="1"/>
    <col min="3079" max="3328" width="9.1796875" style="71"/>
    <col min="3329" max="3332" width="12.6328125" style="71" customWidth="1"/>
    <col min="3333" max="3334" width="13.36328125" style="71" bestFit="1" customWidth="1"/>
    <col min="3335" max="3584" width="9.1796875" style="71"/>
    <col min="3585" max="3588" width="12.6328125" style="71" customWidth="1"/>
    <col min="3589" max="3590" width="13.36328125" style="71" bestFit="1" customWidth="1"/>
    <col min="3591" max="3840" width="9.1796875" style="71"/>
    <col min="3841" max="3844" width="12.6328125" style="71" customWidth="1"/>
    <col min="3845" max="3846" width="13.36328125" style="71" bestFit="1" customWidth="1"/>
    <col min="3847" max="4096" width="9.1796875" style="71"/>
    <col min="4097" max="4100" width="12.6328125" style="71" customWidth="1"/>
    <col min="4101" max="4102" width="13.36328125" style="71" bestFit="1" customWidth="1"/>
    <col min="4103" max="4352" width="9.1796875" style="71"/>
    <col min="4353" max="4356" width="12.6328125" style="71" customWidth="1"/>
    <col min="4357" max="4358" width="13.36328125" style="71" bestFit="1" customWidth="1"/>
    <col min="4359" max="4608" width="9.1796875" style="71"/>
    <col min="4609" max="4612" width="12.6328125" style="71" customWidth="1"/>
    <col min="4613" max="4614" width="13.36328125" style="71" bestFit="1" customWidth="1"/>
    <col min="4615" max="4864" width="9.1796875" style="71"/>
    <col min="4865" max="4868" width="12.6328125" style="71" customWidth="1"/>
    <col min="4869" max="4870" width="13.36328125" style="71" bestFit="1" customWidth="1"/>
    <col min="4871" max="5120" width="9.1796875" style="71"/>
    <col min="5121" max="5124" width="12.6328125" style="71" customWidth="1"/>
    <col min="5125" max="5126" width="13.36328125" style="71" bestFit="1" customWidth="1"/>
    <col min="5127" max="5376" width="9.1796875" style="71"/>
    <col min="5377" max="5380" width="12.6328125" style="71" customWidth="1"/>
    <col min="5381" max="5382" width="13.36328125" style="71" bestFit="1" customWidth="1"/>
    <col min="5383" max="5632" width="9.1796875" style="71"/>
    <col min="5633" max="5636" width="12.6328125" style="71" customWidth="1"/>
    <col min="5637" max="5638" width="13.36328125" style="71" bestFit="1" customWidth="1"/>
    <col min="5639" max="5888" width="9.1796875" style="71"/>
    <col min="5889" max="5892" width="12.6328125" style="71" customWidth="1"/>
    <col min="5893" max="5894" width="13.36328125" style="71" bestFit="1" customWidth="1"/>
    <col min="5895" max="6144" width="9.1796875" style="71"/>
    <col min="6145" max="6148" width="12.6328125" style="71" customWidth="1"/>
    <col min="6149" max="6150" width="13.36328125" style="71" bestFit="1" customWidth="1"/>
    <col min="6151" max="6400" width="9.1796875" style="71"/>
    <col min="6401" max="6404" width="12.6328125" style="71" customWidth="1"/>
    <col min="6405" max="6406" width="13.36328125" style="71" bestFit="1" customWidth="1"/>
    <col min="6407" max="6656" width="9.1796875" style="71"/>
    <col min="6657" max="6660" width="12.6328125" style="71" customWidth="1"/>
    <col min="6661" max="6662" width="13.36328125" style="71" bestFit="1" customWidth="1"/>
    <col min="6663" max="6912" width="9.1796875" style="71"/>
    <col min="6913" max="6916" width="12.6328125" style="71" customWidth="1"/>
    <col min="6917" max="6918" width="13.36328125" style="71" bestFit="1" customWidth="1"/>
    <col min="6919" max="7168" width="9.1796875" style="71"/>
    <col min="7169" max="7172" width="12.6328125" style="71" customWidth="1"/>
    <col min="7173" max="7174" width="13.36328125" style="71" bestFit="1" customWidth="1"/>
    <col min="7175" max="7424" width="9.1796875" style="71"/>
    <col min="7425" max="7428" width="12.6328125" style="71" customWidth="1"/>
    <col min="7429" max="7430" width="13.36328125" style="71" bestFit="1" customWidth="1"/>
    <col min="7431" max="7680" width="9.1796875" style="71"/>
    <col min="7681" max="7684" width="12.6328125" style="71" customWidth="1"/>
    <col min="7685" max="7686" width="13.36328125" style="71" bestFit="1" customWidth="1"/>
    <col min="7687" max="7936" width="9.1796875" style="71"/>
    <col min="7937" max="7940" width="12.6328125" style="71" customWidth="1"/>
    <col min="7941" max="7942" width="13.36328125" style="71" bestFit="1" customWidth="1"/>
    <col min="7943" max="8192" width="9.1796875" style="71"/>
    <col min="8193" max="8196" width="12.6328125" style="71" customWidth="1"/>
    <col min="8197" max="8198" width="13.36328125" style="71" bestFit="1" customWidth="1"/>
    <col min="8199" max="8448" width="9.1796875" style="71"/>
    <col min="8449" max="8452" width="12.6328125" style="71" customWidth="1"/>
    <col min="8453" max="8454" width="13.36328125" style="71" bestFit="1" customWidth="1"/>
    <col min="8455" max="8704" width="9.1796875" style="71"/>
    <col min="8705" max="8708" width="12.6328125" style="71" customWidth="1"/>
    <col min="8709" max="8710" width="13.36328125" style="71" bestFit="1" customWidth="1"/>
    <col min="8711" max="8960" width="9.1796875" style="71"/>
    <col min="8961" max="8964" width="12.6328125" style="71" customWidth="1"/>
    <col min="8965" max="8966" width="13.36328125" style="71" bestFit="1" customWidth="1"/>
    <col min="8967" max="9216" width="9.1796875" style="71"/>
    <col min="9217" max="9220" width="12.6328125" style="71" customWidth="1"/>
    <col min="9221" max="9222" width="13.36328125" style="71" bestFit="1" customWidth="1"/>
    <col min="9223" max="9472" width="9.1796875" style="71"/>
    <col min="9473" max="9476" width="12.6328125" style="71" customWidth="1"/>
    <col min="9477" max="9478" width="13.36328125" style="71" bestFit="1" customWidth="1"/>
    <col min="9479" max="9728" width="9.1796875" style="71"/>
    <col min="9729" max="9732" width="12.6328125" style="71" customWidth="1"/>
    <col min="9733" max="9734" width="13.36328125" style="71" bestFit="1" customWidth="1"/>
    <col min="9735" max="9984" width="9.1796875" style="71"/>
    <col min="9985" max="9988" width="12.6328125" style="71" customWidth="1"/>
    <col min="9989" max="9990" width="13.36328125" style="71" bestFit="1" customWidth="1"/>
    <col min="9991" max="10240" width="9.1796875" style="71"/>
    <col min="10241" max="10244" width="12.6328125" style="71" customWidth="1"/>
    <col min="10245" max="10246" width="13.36328125" style="71" bestFit="1" customWidth="1"/>
    <col min="10247" max="10496" width="9.1796875" style="71"/>
    <col min="10497" max="10500" width="12.6328125" style="71" customWidth="1"/>
    <col min="10501" max="10502" width="13.36328125" style="71" bestFit="1" customWidth="1"/>
    <col min="10503" max="10752" width="9.1796875" style="71"/>
    <col min="10753" max="10756" width="12.6328125" style="71" customWidth="1"/>
    <col min="10757" max="10758" width="13.36328125" style="71" bestFit="1" customWidth="1"/>
    <col min="10759" max="11008" width="9.1796875" style="71"/>
    <col min="11009" max="11012" width="12.6328125" style="71" customWidth="1"/>
    <col min="11013" max="11014" width="13.36328125" style="71" bestFit="1" customWidth="1"/>
    <col min="11015" max="11264" width="9.1796875" style="71"/>
    <col min="11265" max="11268" width="12.6328125" style="71" customWidth="1"/>
    <col min="11269" max="11270" width="13.36328125" style="71" bestFit="1" customWidth="1"/>
    <col min="11271" max="11520" width="9.1796875" style="71"/>
    <col min="11521" max="11524" width="12.6328125" style="71" customWidth="1"/>
    <col min="11525" max="11526" width="13.36328125" style="71" bestFit="1" customWidth="1"/>
    <col min="11527" max="11776" width="9.1796875" style="71"/>
    <col min="11777" max="11780" width="12.6328125" style="71" customWidth="1"/>
    <col min="11781" max="11782" width="13.36328125" style="71" bestFit="1" customWidth="1"/>
    <col min="11783" max="12032" width="9.1796875" style="71"/>
    <col min="12033" max="12036" width="12.6328125" style="71" customWidth="1"/>
    <col min="12037" max="12038" width="13.36328125" style="71" bestFit="1" customWidth="1"/>
    <col min="12039" max="12288" width="9.1796875" style="71"/>
    <col min="12289" max="12292" width="12.6328125" style="71" customWidth="1"/>
    <col min="12293" max="12294" width="13.36328125" style="71" bestFit="1" customWidth="1"/>
    <col min="12295" max="12544" width="9.1796875" style="71"/>
    <col min="12545" max="12548" width="12.6328125" style="71" customWidth="1"/>
    <col min="12549" max="12550" width="13.36328125" style="71" bestFit="1" customWidth="1"/>
    <col min="12551" max="12800" width="9.1796875" style="71"/>
    <col min="12801" max="12804" width="12.6328125" style="71" customWidth="1"/>
    <col min="12805" max="12806" width="13.36328125" style="71" bestFit="1" customWidth="1"/>
    <col min="12807" max="13056" width="9.1796875" style="71"/>
    <col min="13057" max="13060" width="12.6328125" style="71" customWidth="1"/>
    <col min="13061" max="13062" width="13.36328125" style="71" bestFit="1" customWidth="1"/>
    <col min="13063" max="13312" width="9.1796875" style="71"/>
    <col min="13313" max="13316" width="12.6328125" style="71" customWidth="1"/>
    <col min="13317" max="13318" width="13.36328125" style="71" bestFit="1" customWidth="1"/>
    <col min="13319" max="13568" width="9.1796875" style="71"/>
    <col min="13569" max="13572" width="12.6328125" style="71" customWidth="1"/>
    <col min="13573" max="13574" width="13.36328125" style="71" bestFit="1" customWidth="1"/>
    <col min="13575" max="13824" width="9.1796875" style="71"/>
    <col min="13825" max="13828" width="12.6328125" style="71" customWidth="1"/>
    <col min="13829" max="13830" width="13.36328125" style="71" bestFit="1" customWidth="1"/>
    <col min="13831" max="14080" width="9.1796875" style="71"/>
    <col min="14081" max="14084" width="12.6328125" style="71" customWidth="1"/>
    <col min="14085" max="14086" width="13.36328125" style="71" bestFit="1" customWidth="1"/>
    <col min="14087" max="14336" width="9.1796875" style="71"/>
    <col min="14337" max="14340" width="12.6328125" style="71" customWidth="1"/>
    <col min="14341" max="14342" width="13.36328125" style="71" bestFit="1" customWidth="1"/>
    <col min="14343" max="14592" width="9.1796875" style="71"/>
    <col min="14593" max="14596" width="12.6328125" style="71" customWidth="1"/>
    <col min="14597" max="14598" width="13.36328125" style="71" bestFit="1" customWidth="1"/>
    <col min="14599" max="14848" width="9.1796875" style="71"/>
    <col min="14849" max="14852" width="12.6328125" style="71" customWidth="1"/>
    <col min="14853" max="14854" width="13.36328125" style="71" bestFit="1" customWidth="1"/>
    <col min="14855" max="15104" width="9.1796875" style="71"/>
    <col min="15105" max="15108" width="12.6328125" style="71" customWidth="1"/>
    <col min="15109" max="15110" width="13.36328125" style="71" bestFit="1" customWidth="1"/>
    <col min="15111" max="15360" width="9.1796875" style="71"/>
    <col min="15361" max="15364" width="12.6328125" style="71" customWidth="1"/>
    <col min="15365" max="15366" width="13.36328125" style="71" bestFit="1" customWidth="1"/>
    <col min="15367" max="15616" width="9.1796875" style="71"/>
    <col min="15617" max="15620" width="12.6328125" style="71" customWidth="1"/>
    <col min="15621" max="15622" width="13.36328125" style="71" bestFit="1" customWidth="1"/>
    <col min="15623" max="15872" width="9.1796875" style="71"/>
    <col min="15873" max="15876" width="12.6328125" style="71" customWidth="1"/>
    <col min="15877" max="15878" width="13.36328125" style="71" bestFit="1" customWidth="1"/>
    <col min="15879" max="16128" width="9.1796875" style="71"/>
    <col min="16129" max="16132" width="12.6328125" style="71" customWidth="1"/>
    <col min="16133" max="16134" width="13.36328125" style="71" bestFit="1" customWidth="1"/>
    <col min="16135" max="16384" width="9.1796875" style="71"/>
  </cols>
  <sheetData>
    <row r="1" spans="1:9" ht="18" x14ac:dyDescent="0.4">
      <c r="A1" s="70" t="s">
        <v>1867</v>
      </c>
      <c r="B1" s="70"/>
      <c r="C1" s="70"/>
      <c r="D1" s="70"/>
    </row>
    <row r="3" spans="1:9" ht="26" x14ac:dyDescent="0.3">
      <c r="A3" s="72" t="s">
        <v>996</v>
      </c>
      <c r="B3" s="72" t="s">
        <v>1868</v>
      </c>
      <c r="C3" s="72" t="s">
        <v>1869</v>
      </c>
      <c r="D3" s="72" t="s">
        <v>1870</v>
      </c>
      <c r="E3" s="72" t="s">
        <v>1871</v>
      </c>
      <c r="F3" s="72" t="s">
        <v>1872</v>
      </c>
    </row>
    <row r="4" spans="1:9" ht="14" x14ac:dyDescent="0.3">
      <c r="A4" s="73">
        <v>200000</v>
      </c>
      <c r="B4" s="71">
        <v>30</v>
      </c>
      <c r="C4" s="74">
        <v>4.4999999999999998E-2</v>
      </c>
      <c r="D4" s="75">
        <f>-PMT(C4/12,B4*12,A4)</f>
        <v>1013.3706196517612</v>
      </c>
      <c r="E4" s="75">
        <f>D4*12*B4</f>
        <v>364813.42307463399</v>
      </c>
      <c r="F4" s="75">
        <f>E4-A4</f>
        <v>164813.42307463399</v>
      </c>
    </row>
    <row r="5" spans="1:9" ht="14" x14ac:dyDescent="0.3">
      <c r="A5" s="73"/>
      <c r="C5" s="74"/>
    </row>
    <row r="6" spans="1:9" ht="14" x14ac:dyDescent="0.3">
      <c r="A6" s="73"/>
      <c r="B6" s="150" t="s">
        <v>1873</v>
      </c>
      <c r="C6" s="150"/>
      <c r="D6" s="150"/>
      <c r="E6" s="150"/>
    </row>
    <row r="7" spans="1:9" ht="14" x14ac:dyDescent="0.3">
      <c r="B7" s="76"/>
      <c r="C7" s="76"/>
      <c r="D7" s="76"/>
      <c r="E7" s="76"/>
      <c r="F7" s="76"/>
      <c r="G7" s="76"/>
    </row>
    <row r="8" spans="1:9" ht="14" x14ac:dyDescent="0.3">
      <c r="B8" s="76"/>
      <c r="C8" s="76"/>
      <c r="D8" s="76"/>
      <c r="E8" s="76"/>
      <c r="F8" s="76"/>
      <c r="G8" s="76"/>
    </row>
    <row r="9" spans="1:9" ht="14" x14ac:dyDescent="0.3">
      <c r="B9" s="75">
        <f>-PMT(C4/12,B4*12,A4)</f>
        <v>1013.3706196517612</v>
      </c>
      <c r="C9" s="76">
        <v>10</v>
      </c>
      <c r="D9" s="76">
        <v>15</v>
      </c>
      <c r="E9" s="76">
        <v>20</v>
      </c>
      <c r="F9" s="76">
        <v>25</v>
      </c>
      <c r="G9" s="76">
        <v>30</v>
      </c>
      <c r="H9" s="76">
        <v>35</v>
      </c>
      <c r="I9" s="76">
        <v>40</v>
      </c>
    </row>
    <row r="10" spans="1:9" ht="14" x14ac:dyDescent="0.3">
      <c r="B10" s="76">
        <v>100000</v>
      </c>
      <c r="C10" s="76"/>
      <c r="D10" s="76"/>
      <c r="E10" s="76"/>
      <c r="F10" s="76"/>
      <c r="G10" s="76"/>
    </row>
    <row r="11" spans="1:9" ht="14" x14ac:dyDescent="0.3">
      <c r="B11" s="76">
        <v>125000</v>
      </c>
      <c r="C11" s="76"/>
      <c r="D11" s="76"/>
      <c r="E11" s="76"/>
      <c r="F11" s="76"/>
      <c r="G11" s="76"/>
    </row>
    <row r="12" spans="1:9" ht="14" x14ac:dyDescent="0.3">
      <c r="B12" s="76">
        <v>150000</v>
      </c>
      <c r="C12" s="76"/>
      <c r="D12" s="76"/>
      <c r="E12" s="76"/>
      <c r="F12" s="76"/>
      <c r="G12" s="76"/>
    </row>
    <row r="13" spans="1:9" ht="14" x14ac:dyDescent="0.3">
      <c r="B13" s="76">
        <v>175000</v>
      </c>
      <c r="C13" s="76"/>
      <c r="D13" s="76"/>
      <c r="E13" s="76"/>
      <c r="F13" s="76"/>
      <c r="G13" s="76"/>
    </row>
    <row r="14" spans="1:9" ht="14" x14ac:dyDescent="0.3">
      <c r="B14" s="76">
        <v>200000</v>
      </c>
      <c r="C14" s="76"/>
      <c r="D14" s="76"/>
      <c r="E14" s="76"/>
      <c r="F14" s="76"/>
      <c r="G14" s="76"/>
    </row>
    <row r="15" spans="1:9" ht="14" x14ac:dyDescent="0.3">
      <c r="B15" s="76">
        <v>225000</v>
      </c>
      <c r="C15" s="76"/>
      <c r="D15" s="76"/>
      <c r="E15" s="76"/>
      <c r="F15" s="76"/>
      <c r="G15" s="76"/>
    </row>
    <row r="16" spans="1:9" ht="14" x14ac:dyDescent="0.3">
      <c r="B16" s="76">
        <v>250000</v>
      </c>
      <c r="C16" s="76"/>
      <c r="D16" s="76"/>
      <c r="E16" s="76"/>
      <c r="F16" s="76"/>
      <c r="G16" s="76"/>
    </row>
    <row r="17" spans="2:7" ht="14" x14ac:dyDescent="0.3">
      <c r="B17" s="76">
        <v>275000</v>
      </c>
      <c r="C17" s="76"/>
      <c r="D17" s="76"/>
      <c r="E17" s="76"/>
      <c r="F17" s="76"/>
      <c r="G17" s="76"/>
    </row>
    <row r="18" spans="2:7" ht="14" x14ac:dyDescent="0.3">
      <c r="B18" s="76">
        <v>300000</v>
      </c>
      <c r="C18" s="76"/>
      <c r="D18" s="76"/>
      <c r="E18" s="76"/>
      <c r="F18" s="76"/>
      <c r="G18" s="76"/>
    </row>
    <row r="19" spans="2:7" ht="14" x14ac:dyDescent="0.3">
      <c r="B19" s="76">
        <v>325000</v>
      </c>
      <c r="C19" s="76"/>
      <c r="D19" s="76"/>
      <c r="E19" s="76"/>
      <c r="F19" s="76"/>
      <c r="G19" s="76"/>
    </row>
    <row r="20" spans="2:7" ht="14" x14ac:dyDescent="0.3">
      <c r="B20" s="76">
        <v>350000</v>
      </c>
      <c r="C20" s="76"/>
      <c r="D20" s="76"/>
      <c r="E20" s="76"/>
      <c r="F20" s="76"/>
      <c r="G20" s="76"/>
    </row>
    <row r="21" spans="2:7" ht="14" x14ac:dyDescent="0.3">
      <c r="B21" s="76">
        <v>375000</v>
      </c>
      <c r="C21" s="76"/>
      <c r="D21" s="76"/>
      <c r="E21" s="76"/>
      <c r="F21" s="76"/>
      <c r="G21" s="76"/>
    </row>
    <row r="22" spans="2:7" ht="14" x14ac:dyDescent="0.3">
      <c r="B22" s="76">
        <v>400000</v>
      </c>
      <c r="C22" s="76"/>
      <c r="D22" s="76"/>
      <c r="E22" s="76"/>
      <c r="F22" s="76"/>
      <c r="G22" s="76"/>
    </row>
    <row r="23" spans="2:7" ht="14" x14ac:dyDescent="0.3">
      <c r="B23" s="76">
        <v>425000</v>
      </c>
    </row>
    <row r="24" spans="2:7" ht="14" x14ac:dyDescent="0.3">
      <c r="B24" s="76">
        <v>450000</v>
      </c>
    </row>
    <row r="25" spans="2:7" ht="14" x14ac:dyDescent="0.3">
      <c r="B25" s="76">
        <v>475000</v>
      </c>
    </row>
    <row r="26" spans="2:7" ht="14" x14ac:dyDescent="0.3">
      <c r="B26" s="76">
        <v>500000</v>
      </c>
    </row>
    <row r="27" spans="2:7" ht="14" x14ac:dyDescent="0.3">
      <c r="B27" s="76">
        <v>525000</v>
      </c>
    </row>
    <row r="28" spans="2:7" ht="14" x14ac:dyDescent="0.3">
      <c r="B28" s="76">
        <v>550000</v>
      </c>
    </row>
    <row r="29" spans="2:7" ht="14" x14ac:dyDescent="0.3">
      <c r="B29" s="76">
        <v>575000</v>
      </c>
    </row>
    <row r="30" spans="2:7" ht="14" x14ac:dyDescent="0.3">
      <c r="B30" s="76">
        <v>600000</v>
      </c>
    </row>
    <row r="31" spans="2:7" ht="14" x14ac:dyDescent="0.3">
      <c r="B31" s="76">
        <v>625000</v>
      </c>
    </row>
    <row r="32" spans="2:7" ht="14" x14ac:dyDescent="0.3">
      <c r="B32" s="76">
        <v>650000</v>
      </c>
    </row>
    <row r="33" spans="2:2" ht="14" x14ac:dyDescent="0.3">
      <c r="B33" s="76">
        <v>675000</v>
      </c>
    </row>
  </sheetData>
  <mergeCells count="1">
    <mergeCell ref="B6:E6"/>
  </mergeCells>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AE137-97E1-4658-9226-AA750B4A49C1}">
  <dimension ref="A1:G11"/>
  <sheetViews>
    <sheetView workbookViewId="0">
      <selection activeCell="C24" sqref="C24"/>
    </sheetView>
  </sheetViews>
  <sheetFormatPr defaultRowHeight="12.5" x14ac:dyDescent="0.25"/>
  <cols>
    <col min="1" max="1" width="11.6328125" style="71" customWidth="1"/>
    <col min="2" max="2" width="9.26953125" style="71" customWidth="1"/>
    <col min="3" max="3" width="9.26953125" style="92" customWidth="1"/>
    <col min="4" max="4" width="9.6328125" style="92" bestFit="1" customWidth="1"/>
    <col min="5" max="5" width="10.1796875" style="71" customWidth="1"/>
    <col min="6" max="6" width="14.54296875" style="92" customWidth="1"/>
    <col min="7" max="7" width="10.81640625" style="71" bestFit="1" customWidth="1"/>
    <col min="8" max="256" width="9.1796875" style="71"/>
    <col min="257" max="257" width="11.6328125" style="71" customWidth="1"/>
    <col min="258" max="259" width="9.26953125" style="71" customWidth="1"/>
    <col min="260" max="260" width="9.6328125" style="71" bestFit="1" customWidth="1"/>
    <col min="261" max="261" width="10.1796875" style="71" customWidth="1"/>
    <col min="262" max="262" width="14.54296875" style="71" customWidth="1"/>
    <col min="263" max="263" width="10.81640625" style="71" bestFit="1" customWidth="1"/>
    <col min="264" max="512" width="9.1796875" style="71"/>
    <col min="513" max="513" width="11.6328125" style="71" customWidth="1"/>
    <col min="514" max="515" width="9.26953125" style="71" customWidth="1"/>
    <col min="516" max="516" width="9.6328125" style="71" bestFit="1" customWidth="1"/>
    <col min="517" max="517" width="10.1796875" style="71" customWidth="1"/>
    <col min="518" max="518" width="14.54296875" style="71" customWidth="1"/>
    <col min="519" max="519" width="10.81640625" style="71" bestFit="1" customWidth="1"/>
    <col min="520" max="768" width="9.1796875" style="71"/>
    <col min="769" max="769" width="11.6328125" style="71" customWidth="1"/>
    <col min="770" max="771" width="9.26953125" style="71" customWidth="1"/>
    <col min="772" max="772" width="9.6328125" style="71" bestFit="1" customWidth="1"/>
    <col min="773" max="773" width="10.1796875" style="71" customWidth="1"/>
    <col min="774" max="774" width="14.54296875" style="71" customWidth="1"/>
    <col min="775" max="775" width="10.81640625" style="71" bestFit="1" customWidth="1"/>
    <col min="776" max="1024" width="9.1796875" style="71"/>
    <col min="1025" max="1025" width="11.6328125" style="71" customWidth="1"/>
    <col min="1026" max="1027" width="9.26953125" style="71" customWidth="1"/>
    <col min="1028" max="1028" width="9.6328125" style="71" bestFit="1" customWidth="1"/>
    <col min="1029" max="1029" width="10.1796875" style="71" customWidth="1"/>
    <col min="1030" max="1030" width="14.54296875" style="71" customWidth="1"/>
    <col min="1031" max="1031" width="10.81640625" style="71" bestFit="1" customWidth="1"/>
    <col min="1032" max="1280" width="9.1796875" style="71"/>
    <col min="1281" max="1281" width="11.6328125" style="71" customWidth="1"/>
    <col min="1282" max="1283" width="9.26953125" style="71" customWidth="1"/>
    <col min="1284" max="1284" width="9.6328125" style="71" bestFit="1" customWidth="1"/>
    <col min="1285" max="1285" width="10.1796875" style="71" customWidth="1"/>
    <col min="1286" max="1286" width="14.54296875" style="71" customWidth="1"/>
    <col min="1287" max="1287" width="10.81640625" style="71" bestFit="1" customWidth="1"/>
    <col min="1288" max="1536" width="9.1796875" style="71"/>
    <col min="1537" max="1537" width="11.6328125" style="71" customWidth="1"/>
    <col min="1538" max="1539" width="9.26953125" style="71" customWidth="1"/>
    <col min="1540" max="1540" width="9.6328125" style="71" bestFit="1" customWidth="1"/>
    <col min="1541" max="1541" width="10.1796875" style="71" customWidth="1"/>
    <col min="1542" max="1542" width="14.54296875" style="71" customWidth="1"/>
    <col min="1543" max="1543" width="10.81640625" style="71" bestFit="1" customWidth="1"/>
    <col min="1544" max="1792" width="9.1796875" style="71"/>
    <col min="1793" max="1793" width="11.6328125" style="71" customWidth="1"/>
    <col min="1794" max="1795" width="9.26953125" style="71" customWidth="1"/>
    <col min="1796" max="1796" width="9.6328125" style="71" bestFit="1" customWidth="1"/>
    <col min="1797" max="1797" width="10.1796875" style="71" customWidth="1"/>
    <col min="1798" max="1798" width="14.54296875" style="71" customWidth="1"/>
    <col min="1799" max="1799" width="10.81640625" style="71" bestFit="1" customWidth="1"/>
    <col min="1800" max="2048" width="9.1796875" style="71"/>
    <col min="2049" max="2049" width="11.6328125" style="71" customWidth="1"/>
    <col min="2050" max="2051" width="9.26953125" style="71" customWidth="1"/>
    <col min="2052" max="2052" width="9.6328125" style="71" bestFit="1" customWidth="1"/>
    <col min="2053" max="2053" width="10.1796875" style="71" customWidth="1"/>
    <col min="2054" max="2054" width="14.54296875" style="71" customWidth="1"/>
    <col min="2055" max="2055" width="10.81640625" style="71" bestFit="1" customWidth="1"/>
    <col min="2056" max="2304" width="9.1796875" style="71"/>
    <col min="2305" max="2305" width="11.6328125" style="71" customWidth="1"/>
    <col min="2306" max="2307" width="9.26953125" style="71" customWidth="1"/>
    <col min="2308" max="2308" width="9.6328125" style="71" bestFit="1" customWidth="1"/>
    <col min="2309" max="2309" width="10.1796875" style="71" customWidth="1"/>
    <col min="2310" max="2310" width="14.54296875" style="71" customWidth="1"/>
    <col min="2311" max="2311" width="10.81640625" style="71" bestFit="1" customWidth="1"/>
    <col min="2312" max="2560" width="9.1796875" style="71"/>
    <col min="2561" max="2561" width="11.6328125" style="71" customWidth="1"/>
    <col min="2562" max="2563" width="9.26953125" style="71" customWidth="1"/>
    <col min="2564" max="2564" width="9.6328125" style="71" bestFit="1" customWidth="1"/>
    <col min="2565" max="2565" width="10.1796875" style="71" customWidth="1"/>
    <col min="2566" max="2566" width="14.54296875" style="71" customWidth="1"/>
    <col min="2567" max="2567" width="10.81640625" style="71" bestFit="1" customWidth="1"/>
    <col min="2568" max="2816" width="9.1796875" style="71"/>
    <col min="2817" max="2817" width="11.6328125" style="71" customWidth="1"/>
    <col min="2818" max="2819" width="9.26953125" style="71" customWidth="1"/>
    <col min="2820" max="2820" width="9.6328125" style="71" bestFit="1" customWidth="1"/>
    <col min="2821" max="2821" width="10.1796875" style="71" customWidth="1"/>
    <col min="2822" max="2822" width="14.54296875" style="71" customWidth="1"/>
    <col min="2823" max="2823" width="10.81640625" style="71" bestFit="1" customWidth="1"/>
    <col min="2824" max="3072" width="9.1796875" style="71"/>
    <col min="3073" max="3073" width="11.6328125" style="71" customWidth="1"/>
    <col min="3074" max="3075" width="9.26953125" style="71" customWidth="1"/>
    <col min="3076" max="3076" width="9.6328125" style="71" bestFit="1" customWidth="1"/>
    <col min="3077" max="3077" width="10.1796875" style="71" customWidth="1"/>
    <col min="3078" max="3078" width="14.54296875" style="71" customWidth="1"/>
    <col min="3079" max="3079" width="10.81640625" style="71" bestFit="1" customWidth="1"/>
    <col min="3080" max="3328" width="9.1796875" style="71"/>
    <col min="3329" max="3329" width="11.6328125" style="71" customWidth="1"/>
    <col min="3330" max="3331" width="9.26953125" style="71" customWidth="1"/>
    <col min="3332" max="3332" width="9.6328125" style="71" bestFit="1" customWidth="1"/>
    <col min="3333" max="3333" width="10.1796875" style="71" customWidth="1"/>
    <col min="3334" max="3334" width="14.54296875" style="71" customWidth="1"/>
    <col min="3335" max="3335" width="10.81640625" style="71" bestFit="1" customWidth="1"/>
    <col min="3336" max="3584" width="9.1796875" style="71"/>
    <col min="3585" max="3585" width="11.6328125" style="71" customWidth="1"/>
    <col min="3586" max="3587" width="9.26953125" style="71" customWidth="1"/>
    <col min="3588" max="3588" width="9.6328125" style="71" bestFit="1" customWidth="1"/>
    <col min="3589" max="3589" width="10.1796875" style="71" customWidth="1"/>
    <col min="3590" max="3590" width="14.54296875" style="71" customWidth="1"/>
    <col min="3591" max="3591" width="10.81640625" style="71" bestFit="1" customWidth="1"/>
    <col min="3592" max="3840" width="9.1796875" style="71"/>
    <col min="3841" max="3841" width="11.6328125" style="71" customWidth="1"/>
    <col min="3842" max="3843" width="9.26953125" style="71" customWidth="1"/>
    <col min="3844" max="3844" width="9.6328125" style="71" bestFit="1" customWidth="1"/>
    <col min="3845" max="3845" width="10.1796875" style="71" customWidth="1"/>
    <col min="3846" max="3846" width="14.54296875" style="71" customWidth="1"/>
    <col min="3847" max="3847" width="10.81640625" style="71" bestFit="1" customWidth="1"/>
    <col min="3848" max="4096" width="9.1796875" style="71"/>
    <col min="4097" max="4097" width="11.6328125" style="71" customWidth="1"/>
    <col min="4098" max="4099" width="9.26953125" style="71" customWidth="1"/>
    <col min="4100" max="4100" width="9.6328125" style="71" bestFit="1" customWidth="1"/>
    <col min="4101" max="4101" width="10.1796875" style="71" customWidth="1"/>
    <col min="4102" max="4102" width="14.54296875" style="71" customWidth="1"/>
    <col min="4103" max="4103" width="10.81640625" style="71" bestFit="1" customWidth="1"/>
    <col min="4104" max="4352" width="9.1796875" style="71"/>
    <col min="4353" max="4353" width="11.6328125" style="71" customWidth="1"/>
    <col min="4354" max="4355" width="9.26953125" style="71" customWidth="1"/>
    <col min="4356" max="4356" width="9.6328125" style="71" bestFit="1" customWidth="1"/>
    <col min="4357" max="4357" width="10.1796875" style="71" customWidth="1"/>
    <col min="4358" max="4358" width="14.54296875" style="71" customWidth="1"/>
    <col min="4359" max="4359" width="10.81640625" style="71" bestFit="1" customWidth="1"/>
    <col min="4360" max="4608" width="9.1796875" style="71"/>
    <col min="4609" max="4609" width="11.6328125" style="71" customWidth="1"/>
    <col min="4610" max="4611" width="9.26953125" style="71" customWidth="1"/>
    <col min="4612" max="4612" width="9.6328125" style="71" bestFit="1" customWidth="1"/>
    <col min="4613" max="4613" width="10.1796875" style="71" customWidth="1"/>
    <col min="4614" max="4614" width="14.54296875" style="71" customWidth="1"/>
    <col min="4615" max="4615" width="10.81640625" style="71" bestFit="1" customWidth="1"/>
    <col min="4616" max="4864" width="9.1796875" style="71"/>
    <col min="4865" max="4865" width="11.6328125" style="71" customWidth="1"/>
    <col min="4866" max="4867" width="9.26953125" style="71" customWidth="1"/>
    <col min="4868" max="4868" width="9.6328125" style="71" bestFit="1" customWidth="1"/>
    <col min="4869" max="4869" width="10.1796875" style="71" customWidth="1"/>
    <col min="4870" max="4870" width="14.54296875" style="71" customWidth="1"/>
    <col min="4871" max="4871" width="10.81640625" style="71" bestFit="1" customWidth="1"/>
    <col min="4872" max="5120" width="9.1796875" style="71"/>
    <col min="5121" max="5121" width="11.6328125" style="71" customWidth="1"/>
    <col min="5122" max="5123" width="9.26953125" style="71" customWidth="1"/>
    <col min="5124" max="5124" width="9.6328125" style="71" bestFit="1" customWidth="1"/>
    <col min="5125" max="5125" width="10.1796875" style="71" customWidth="1"/>
    <col min="5126" max="5126" width="14.54296875" style="71" customWidth="1"/>
    <col min="5127" max="5127" width="10.81640625" style="71" bestFit="1" customWidth="1"/>
    <col min="5128" max="5376" width="9.1796875" style="71"/>
    <col min="5377" max="5377" width="11.6328125" style="71" customWidth="1"/>
    <col min="5378" max="5379" width="9.26953125" style="71" customWidth="1"/>
    <col min="5380" max="5380" width="9.6328125" style="71" bestFit="1" customWidth="1"/>
    <col min="5381" max="5381" width="10.1796875" style="71" customWidth="1"/>
    <col min="5382" max="5382" width="14.54296875" style="71" customWidth="1"/>
    <col min="5383" max="5383" width="10.81640625" style="71" bestFit="1" customWidth="1"/>
    <col min="5384" max="5632" width="9.1796875" style="71"/>
    <col min="5633" max="5633" width="11.6328125" style="71" customWidth="1"/>
    <col min="5634" max="5635" width="9.26953125" style="71" customWidth="1"/>
    <col min="5636" max="5636" width="9.6328125" style="71" bestFit="1" customWidth="1"/>
    <col min="5637" max="5637" width="10.1796875" style="71" customWidth="1"/>
    <col min="5638" max="5638" width="14.54296875" style="71" customWidth="1"/>
    <col min="5639" max="5639" width="10.81640625" style="71" bestFit="1" customWidth="1"/>
    <col min="5640" max="5888" width="9.1796875" style="71"/>
    <col min="5889" max="5889" width="11.6328125" style="71" customWidth="1"/>
    <col min="5890" max="5891" width="9.26953125" style="71" customWidth="1"/>
    <col min="5892" max="5892" width="9.6328125" style="71" bestFit="1" customWidth="1"/>
    <col min="5893" max="5893" width="10.1796875" style="71" customWidth="1"/>
    <col min="5894" max="5894" width="14.54296875" style="71" customWidth="1"/>
    <col min="5895" max="5895" width="10.81640625" style="71" bestFit="1" customWidth="1"/>
    <col min="5896" max="6144" width="9.1796875" style="71"/>
    <col min="6145" max="6145" width="11.6328125" style="71" customWidth="1"/>
    <col min="6146" max="6147" width="9.26953125" style="71" customWidth="1"/>
    <col min="6148" max="6148" width="9.6328125" style="71" bestFit="1" customWidth="1"/>
    <col min="6149" max="6149" width="10.1796875" style="71" customWidth="1"/>
    <col min="6150" max="6150" width="14.54296875" style="71" customWidth="1"/>
    <col min="6151" max="6151" width="10.81640625" style="71" bestFit="1" customWidth="1"/>
    <col min="6152" max="6400" width="9.1796875" style="71"/>
    <col min="6401" max="6401" width="11.6328125" style="71" customWidth="1"/>
    <col min="6402" max="6403" width="9.26953125" style="71" customWidth="1"/>
    <col min="6404" max="6404" width="9.6328125" style="71" bestFit="1" customWidth="1"/>
    <col min="6405" max="6405" width="10.1796875" style="71" customWidth="1"/>
    <col min="6406" max="6406" width="14.54296875" style="71" customWidth="1"/>
    <col min="6407" max="6407" width="10.81640625" style="71" bestFit="1" customWidth="1"/>
    <col min="6408" max="6656" width="9.1796875" style="71"/>
    <col min="6657" max="6657" width="11.6328125" style="71" customWidth="1"/>
    <col min="6658" max="6659" width="9.26953125" style="71" customWidth="1"/>
    <col min="6660" max="6660" width="9.6328125" style="71" bestFit="1" customWidth="1"/>
    <col min="6661" max="6661" width="10.1796875" style="71" customWidth="1"/>
    <col min="6662" max="6662" width="14.54296875" style="71" customWidth="1"/>
    <col min="6663" max="6663" width="10.81640625" style="71" bestFit="1" customWidth="1"/>
    <col min="6664" max="6912" width="9.1796875" style="71"/>
    <col min="6913" max="6913" width="11.6328125" style="71" customWidth="1"/>
    <col min="6914" max="6915" width="9.26953125" style="71" customWidth="1"/>
    <col min="6916" max="6916" width="9.6328125" style="71" bestFit="1" customWidth="1"/>
    <col min="6917" max="6917" width="10.1796875" style="71" customWidth="1"/>
    <col min="6918" max="6918" width="14.54296875" style="71" customWidth="1"/>
    <col min="6919" max="6919" width="10.81640625" style="71" bestFit="1" customWidth="1"/>
    <col min="6920" max="7168" width="9.1796875" style="71"/>
    <col min="7169" max="7169" width="11.6328125" style="71" customWidth="1"/>
    <col min="7170" max="7171" width="9.26953125" style="71" customWidth="1"/>
    <col min="7172" max="7172" width="9.6328125" style="71" bestFit="1" customWidth="1"/>
    <col min="7173" max="7173" width="10.1796875" style="71" customWidth="1"/>
    <col min="7174" max="7174" width="14.54296875" style="71" customWidth="1"/>
    <col min="7175" max="7175" width="10.81640625" style="71" bestFit="1" customWidth="1"/>
    <col min="7176" max="7424" width="9.1796875" style="71"/>
    <col min="7425" max="7425" width="11.6328125" style="71" customWidth="1"/>
    <col min="7426" max="7427" width="9.26953125" style="71" customWidth="1"/>
    <col min="7428" max="7428" width="9.6328125" style="71" bestFit="1" customWidth="1"/>
    <col min="7429" max="7429" width="10.1796875" style="71" customWidth="1"/>
    <col min="7430" max="7430" width="14.54296875" style="71" customWidth="1"/>
    <col min="7431" max="7431" width="10.81640625" style="71" bestFit="1" customWidth="1"/>
    <col min="7432" max="7680" width="9.1796875" style="71"/>
    <col min="7681" max="7681" width="11.6328125" style="71" customWidth="1"/>
    <col min="7682" max="7683" width="9.26953125" style="71" customWidth="1"/>
    <col min="7684" max="7684" width="9.6328125" style="71" bestFit="1" customWidth="1"/>
    <col min="7685" max="7685" width="10.1796875" style="71" customWidth="1"/>
    <col min="7686" max="7686" width="14.54296875" style="71" customWidth="1"/>
    <col min="7687" max="7687" width="10.81640625" style="71" bestFit="1" customWidth="1"/>
    <col min="7688" max="7936" width="9.1796875" style="71"/>
    <col min="7937" max="7937" width="11.6328125" style="71" customWidth="1"/>
    <col min="7938" max="7939" width="9.26953125" style="71" customWidth="1"/>
    <col min="7940" max="7940" width="9.6328125" style="71" bestFit="1" customWidth="1"/>
    <col min="7941" max="7941" width="10.1796875" style="71" customWidth="1"/>
    <col min="7942" max="7942" width="14.54296875" style="71" customWidth="1"/>
    <col min="7943" max="7943" width="10.81640625" style="71" bestFit="1" customWidth="1"/>
    <col min="7944" max="8192" width="9.1796875" style="71"/>
    <col min="8193" max="8193" width="11.6328125" style="71" customWidth="1"/>
    <col min="8194" max="8195" width="9.26953125" style="71" customWidth="1"/>
    <col min="8196" max="8196" width="9.6328125" style="71" bestFit="1" customWidth="1"/>
    <col min="8197" max="8197" width="10.1796875" style="71" customWidth="1"/>
    <col min="8198" max="8198" width="14.54296875" style="71" customWidth="1"/>
    <col min="8199" max="8199" width="10.81640625" style="71" bestFit="1" customWidth="1"/>
    <col min="8200" max="8448" width="9.1796875" style="71"/>
    <col min="8449" max="8449" width="11.6328125" style="71" customWidth="1"/>
    <col min="8450" max="8451" width="9.26953125" style="71" customWidth="1"/>
    <col min="8452" max="8452" width="9.6328125" style="71" bestFit="1" customWidth="1"/>
    <col min="8453" max="8453" width="10.1796875" style="71" customWidth="1"/>
    <col min="8454" max="8454" width="14.54296875" style="71" customWidth="1"/>
    <col min="8455" max="8455" width="10.81640625" style="71" bestFit="1" customWidth="1"/>
    <col min="8456" max="8704" width="9.1796875" style="71"/>
    <col min="8705" max="8705" width="11.6328125" style="71" customWidth="1"/>
    <col min="8706" max="8707" width="9.26953125" style="71" customWidth="1"/>
    <col min="8708" max="8708" width="9.6328125" style="71" bestFit="1" customWidth="1"/>
    <col min="8709" max="8709" width="10.1796875" style="71" customWidth="1"/>
    <col min="8710" max="8710" width="14.54296875" style="71" customWidth="1"/>
    <col min="8711" max="8711" width="10.81640625" style="71" bestFit="1" customWidth="1"/>
    <col min="8712" max="8960" width="9.1796875" style="71"/>
    <col min="8961" max="8961" width="11.6328125" style="71" customWidth="1"/>
    <col min="8962" max="8963" width="9.26953125" style="71" customWidth="1"/>
    <col min="8964" max="8964" width="9.6328125" style="71" bestFit="1" customWidth="1"/>
    <col min="8965" max="8965" width="10.1796875" style="71" customWidth="1"/>
    <col min="8966" max="8966" width="14.54296875" style="71" customWidth="1"/>
    <col min="8967" max="8967" width="10.81640625" style="71" bestFit="1" customWidth="1"/>
    <col min="8968" max="9216" width="9.1796875" style="71"/>
    <col min="9217" max="9217" width="11.6328125" style="71" customWidth="1"/>
    <col min="9218" max="9219" width="9.26953125" style="71" customWidth="1"/>
    <col min="9220" max="9220" width="9.6328125" style="71" bestFit="1" customWidth="1"/>
    <col min="9221" max="9221" width="10.1796875" style="71" customWidth="1"/>
    <col min="9222" max="9222" width="14.54296875" style="71" customWidth="1"/>
    <col min="9223" max="9223" width="10.81640625" style="71" bestFit="1" customWidth="1"/>
    <col min="9224" max="9472" width="9.1796875" style="71"/>
    <col min="9473" max="9473" width="11.6328125" style="71" customWidth="1"/>
    <col min="9474" max="9475" width="9.26953125" style="71" customWidth="1"/>
    <col min="9476" max="9476" width="9.6328125" style="71" bestFit="1" customWidth="1"/>
    <col min="9477" max="9477" width="10.1796875" style="71" customWidth="1"/>
    <col min="9478" max="9478" width="14.54296875" style="71" customWidth="1"/>
    <col min="9479" max="9479" width="10.81640625" style="71" bestFit="1" customWidth="1"/>
    <col min="9480" max="9728" width="9.1796875" style="71"/>
    <col min="9729" max="9729" width="11.6328125" style="71" customWidth="1"/>
    <col min="9730" max="9731" width="9.26953125" style="71" customWidth="1"/>
    <col min="9732" max="9732" width="9.6328125" style="71" bestFit="1" customWidth="1"/>
    <col min="9733" max="9733" width="10.1796875" style="71" customWidth="1"/>
    <col min="9734" max="9734" width="14.54296875" style="71" customWidth="1"/>
    <col min="9735" max="9735" width="10.81640625" style="71" bestFit="1" customWidth="1"/>
    <col min="9736" max="9984" width="9.1796875" style="71"/>
    <col min="9985" max="9985" width="11.6328125" style="71" customWidth="1"/>
    <col min="9986" max="9987" width="9.26953125" style="71" customWidth="1"/>
    <col min="9988" max="9988" width="9.6328125" style="71" bestFit="1" customWidth="1"/>
    <col min="9989" max="9989" width="10.1796875" style="71" customWidth="1"/>
    <col min="9990" max="9990" width="14.54296875" style="71" customWidth="1"/>
    <col min="9991" max="9991" width="10.81640625" style="71" bestFit="1" customWidth="1"/>
    <col min="9992" max="10240" width="9.1796875" style="71"/>
    <col min="10241" max="10241" width="11.6328125" style="71" customWidth="1"/>
    <col min="10242" max="10243" width="9.26953125" style="71" customWidth="1"/>
    <col min="10244" max="10244" width="9.6328125" style="71" bestFit="1" customWidth="1"/>
    <col min="10245" max="10245" width="10.1796875" style="71" customWidth="1"/>
    <col min="10246" max="10246" width="14.54296875" style="71" customWidth="1"/>
    <col min="10247" max="10247" width="10.81640625" style="71" bestFit="1" customWidth="1"/>
    <col min="10248" max="10496" width="9.1796875" style="71"/>
    <col min="10497" max="10497" width="11.6328125" style="71" customWidth="1"/>
    <col min="10498" max="10499" width="9.26953125" style="71" customWidth="1"/>
    <col min="10500" max="10500" width="9.6328125" style="71" bestFit="1" customWidth="1"/>
    <col min="10501" max="10501" width="10.1796875" style="71" customWidth="1"/>
    <col min="10502" max="10502" width="14.54296875" style="71" customWidth="1"/>
    <col min="10503" max="10503" width="10.81640625" style="71" bestFit="1" customWidth="1"/>
    <col min="10504" max="10752" width="9.1796875" style="71"/>
    <col min="10753" max="10753" width="11.6328125" style="71" customWidth="1"/>
    <col min="10754" max="10755" width="9.26953125" style="71" customWidth="1"/>
    <col min="10756" max="10756" width="9.6328125" style="71" bestFit="1" customWidth="1"/>
    <col min="10757" max="10757" width="10.1796875" style="71" customWidth="1"/>
    <col min="10758" max="10758" width="14.54296875" style="71" customWidth="1"/>
    <col min="10759" max="10759" width="10.81640625" style="71" bestFit="1" customWidth="1"/>
    <col min="10760" max="11008" width="9.1796875" style="71"/>
    <col min="11009" max="11009" width="11.6328125" style="71" customWidth="1"/>
    <col min="11010" max="11011" width="9.26953125" style="71" customWidth="1"/>
    <col min="11012" max="11012" width="9.6328125" style="71" bestFit="1" customWidth="1"/>
    <col min="11013" max="11013" width="10.1796875" style="71" customWidth="1"/>
    <col min="11014" max="11014" width="14.54296875" style="71" customWidth="1"/>
    <col min="11015" max="11015" width="10.81640625" style="71" bestFit="1" customWidth="1"/>
    <col min="11016" max="11264" width="9.1796875" style="71"/>
    <col min="11265" max="11265" width="11.6328125" style="71" customWidth="1"/>
    <col min="11266" max="11267" width="9.26953125" style="71" customWidth="1"/>
    <col min="11268" max="11268" width="9.6328125" style="71" bestFit="1" customWidth="1"/>
    <col min="11269" max="11269" width="10.1796875" style="71" customWidth="1"/>
    <col min="11270" max="11270" width="14.54296875" style="71" customWidth="1"/>
    <col min="11271" max="11271" width="10.81640625" style="71" bestFit="1" customWidth="1"/>
    <col min="11272" max="11520" width="9.1796875" style="71"/>
    <col min="11521" max="11521" width="11.6328125" style="71" customWidth="1"/>
    <col min="11522" max="11523" width="9.26953125" style="71" customWidth="1"/>
    <col min="11524" max="11524" width="9.6328125" style="71" bestFit="1" customWidth="1"/>
    <col min="11525" max="11525" width="10.1796875" style="71" customWidth="1"/>
    <col min="11526" max="11526" width="14.54296875" style="71" customWidth="1"/>
    <col min="11527" max="11527" width="10.81640625" style="71" bestFit="1" customWidth="1"/>
    <col min="11528" max="11776" width="9.1796875" style="71"/>
    <col min="11777" max="11777" width="11.6328125" style="71" customWidth="1"/>
    <col min="11778" max="11779" width="9.26953125" style="71" customWidth="1"/>
    <col min="11780" max="11780" width="9.6328125" style="71" bestFit="1" customWidth="1"/>
    <col min="11781" max="11781" width="10.1796875" style="71" customWidth="1"/>
    <col min="11782" max="11782" width="14.54296875" style="71" customWidth="1"/>
    <col min="11783" max="11783" width="10.81640625" style="71" bestFit="1" customWidth="1"/>
    <col min="11784" max="12032" width="9.1796875" style="71"/>
    <col min="12033" max="12033" width="11.6328125" style="71" customWidth="1"/>
    <col min="12034" max="12035" width="9.26953125" style="71" customWidth="1"/>
    <col min="12036" max="12036" width="9.6328125" style="71" bestFit="1" customWidth="1"/>
    <col min="12037" max="12037" width="10.1796875" style="71" customWidth="1"/>
    <col min="12038" max="12038" width="14.54296875" style="71" customWidth="1"/>
    <col min="12039" max="12039" width="10.81640625" style="71" bestFit="1" customWidth="1"/>
    <col min="12040" max="12288" width="9.1796875" style="71"/>
    <col min="12289" max="12289" width="11.6328125" style="71" customWidth="1"/>
    <col min="12290" max="12291" width="9.26953125" style="71" customWidth="1"/>
    <col min="12292" max="12292" width="9.6328125" style="71" bestFit="1" customWidth="1"/>
    <col min="12293" max="12293" width="10.1796875" style="71" customWidth="1"/>
    <col min="12294" max="12294" width="14.54296875" style="71" customWidth="1"/>
    <col min="12295" max="12295" width="10.81640625" style="71" bestFit="1" customWidth="1"/>
    <col min="12296" max="12544" width="9.1796875" style="71"/>
    <col min="12545" max="12545" width="11.6328125" style="71" customWidth="1"/>
    <col min="12546" max="12547" width="9.26953125" style="71" customWidth="1"/>
    <col min="12548" max="12548" width="9.6328125" style="71" bestFit="1" customWidth="1"/>
    <col min="12549" max="12549" width="10.1796875" style="71" customWidth="1"/>
    <col min="12550" max="12550" width="14.54296875" style="71" customWidth="1"/>
    <col min="12551" max="12551" width="10.81640625" style="71" bestFit="1" customWidth="1"/>
    <col min="12552" max="12800" width="9.1796875" style="71"/>
    <col min="12801" max="12801" width="11.6328125" style="71" customWidth="1"/>
    <col min="12802" max="12803" width="9.26953125" style="71" customWidth="1"/>
    <col min="12804" max="12804" width="9.6328125" style="71" bestFit="1" customWidth="1"/>
    <col min="12805" max="12805" width="10.1796875" style="71" customWidth="1"/>
    <col min="12806" max="12806" width="14.54296875" style="71" customWidth="1"/>
    <col min="12807" max="12807" width="10.81640625" style="71" bestFit="1" customWidth="1"/>
    <col min="12808" max="13056" width="9.1796875" style="71"/>
    <col min="13057" max="13057" width="11.6328125" style="71" customWidth="1"/>
    <col min="13058" max="13059" width="9.26953125" style="71" customWidth="1"/>
    <col min="13060" max="13060" width="9.6328125" style="71" bestFit="1" customWidth="1"/>
    <col min="13061" max="13061" width="10.1796875" style="71" customWidth="1"/>
    <col min="13062" max="13062" width="14.54296875" style="71" customWidth="1"/>
    <col min="13063" max="13063" width="10.81640625" style="71" bestFit="1" customWidth="1"/>
    <col min="13064" max="13312" width="9.1796875" style="71"/>
    <col min="13313" max="13313" width="11.6328125" style="71" customWidth="1"/>
    <col min="13314" max="13315" width="9.26953125" style="71" customWidth="1"/>
    <col min="13316" max="13316" width="9.6328125" style="71" bestFit="1" customWidth="1"/>
    <col min="13317" max="13317" width="10.1796875" style="71" customWidth="1"/>
    <col min="13318" max="13318" width="14.54296875" style="71" customWidth="1"/>
    <col min="13319" max="13319" width="10.81640625" style="71" bestFit="1" customWidth="1"/>
    <col min="13320" max="13568" width="9.1796875" style="71"/>
    <col min="13569" max="13569" width="11.6328125" style="71" customWidth="1"/>
    <col min="13570" max="13571" width="9.26953125" style="71" customWidth="1"/>
    <col min="13572" max="13572" width="9.6328125" style="71" bestFit="1" customWidth="1"/>
    <col min="13573" max="13573" width="10.1796875" style="71" customWidth="1"/>
    <col min="13574" max="13574" width="14.54296875" style="71" customWidth="1"/>
    <col min="13575" max="13575" width="10.81640625" style="71" bestFit="1" customWidth="1"/>
    <col min="13576" max="13824" width="9.1796875" style="71"/>
    <col min="13825" max="13825" width="11.6328125" style="71" customWidth="1"/>
    <col min="13826" max="13827" width="9.26953125" style="71" customWidth="1"/>
    <col min="13828" max="13828" width="9.6328125" style="71" bestFit="1" customWidth="1"/>
    <col min="13829" max="13829" width="10.1796875" style="71" customWidth="1"/>
    <col min="13830" max="13830" width="14.54296875" style="71" customWidth="1"/>
    <col min="13831" max="13831" width="10.81640625" style="71" bestFit="1" customWidth="1"/>
    <col min="13832" max="14080" width="9.1796875" style="71"/>
    <col min="14081" max="14081" width="11.6328125" style="71" customWidth="1"/>
    <col min="14082" max="14083" width="9.26953125" style="71" customWidth="1"/>
    <col min="14084" max="14084" width="9.6328125" style="71" bestFit="1" customWidth="1"/>
    <col min="14085" max="14085" width="10.1796875" style="71" customWidth="1"/>
    <col min="14086" max="14086" width="14.54296875" style="71" customWidth="1"/>
    <col min="14087" max="14087" width="10.81640625" style="71" bestFit="1" customWidth="1"/>
    <col min="14088" max="14336" width="9.1796875" style="71"/>
    <col min="14337" max="14337" width="11.6328125" style="71" customWidth="1"/>
    <col min="14338" max="14339" width="9.26953125" style="71" customWidth="1"/>
    <col min="14340" max="14340" width="9.6328125" style="71" bestFit="1" customWidth="1"/>
    <col min="14341" max="14341" width="10.1796875" style="71" customWidth="1"/>
    <col min="14342" max="14342" width="14.54296875" style="71" customWidth="1"/>
    <col min="14343" max="14343" width="10.81640625" style="71" bestFit="1" customWidth="1"/>
    <col min="14344" max="14592" width="9.1796875" style="71"/>
    <col min="14593" max="14593" width="11.6328125" style="71" customWidth="1"/>
    <col min="14594" max="14595" width="9.26953125" style="71" customWidth="1"/>
    <col min="14596" max="14596" width="9.6328125" style="71" bestFit="1" customWidth="1"/>
    <col min="14597" max="14597" width="10.1796875" style="71" customWidth="1"/>
    <col min="14598" max="14598" width="14.54296875" style="71" customWidth="1"/>
    <col min="14599" max="14599" width="10.81640625" style="71" bestFit="1" customWidth="1"/>
    <col min="14600" max="14848" width="9.1796875" style="71"/>
    <col min="14849" max="14849" width="11.6328125" style="71" customWidth="1"/>
    <col min="14850" max="14851" width="9.26953125" style="71" customWidth="1"/>
    <col min="14852" max="14852" width="9.6328125" style="71" bestFit="1" customWidth="1"/>
    <col min="14853" max="14853" width="10.1796875" style="71" customWidth="1"/>
    <col min="14854" max="14854" width="14.54296875" style="71" customWidth="1"/>
    <col min="14855" max="14855" width="10.81640625" style="71" bestFit="1" customWidth="1"/>
    <col min="14856" max="15104" width="9.1796875" style="71"/>
    <col min="15105" max="15105" width="11.6328125" style="71" customWidth="1"/>
    <col min="15106" max="15107" width="9.26953125" style="71" customWidth="1"/>
    <col min="15108" max="15108" width="9.6328125" style="71" bestFit="1" customWidth="1"/>
    <col min="15109" max="15109" width="10.1796875" style="71" customWidth="1"/>
    <col min="15110" max="15110" width="14.54296875" style="71" customWidth="1"/>
    <col min="15111" max="15111" width="10.81640625" style="71" bestFit="1" customWidth="1"/>
    <col min="15112" max="15360" width="9.1796875" style="71"/>
    <col min="15361" max="15361" width="11.6328125" style="71" customWidth="1"/>
    <col min="15362" max="15363" width="9.26953125" style="71" customWidth="1"/>
    <col min="15364" max="15364" width="9.6328125" style="71" bestFit="1" customWidth="1"/>
    <col min="15365" max="15365" width="10.1796875" style="71" customWidth="1"/>
    <col min="15366" max="15366" width="14.54296875" style="71" customWidth="1"/>
    <col min="15367" max="15367" width="10.81640625" style="71" bestFit="1" customWidth="1"/>
    <col min="15368" max="15616" width="9.1796875" style="71"/>
    <col min="15617" max="15617" width="11.6328125" style="71" customWidth="1"/>
    <col min="15618" max="15619" width="9.26953125" style="71" customWidth="1"/>
    <col min="15620" max="15620" width="9.6328125" style="71" bestFit="1" customWidth="1"/>
    <col min="15621" max="15621" width="10.1796875" style="71" customWidth="1"/>
    <col min="15622" max="15622" width="14.54296875" style="71" customWidth="1"/>
    <col min="15623" max="15623" width="10.81640625" style="71" bestFit="1" customWidth="1"/>
    <col min="15624" max="15872" width="9.1796875" style="71"/>
    <col min="15873" max="15873" width="11.6328125" style="71" customWidth="1"/>
    <col min="15874" max="15875" width="9.26953125" style="71" customWidth="1"/>
    <col min="15876" max="15876" width="9.6328125" style="71" bestFit="1" customWidth="1"/>
    <col min="15877" max="15877" width="10.1796875" style="71" customWidth="1"/>
    <col min="15878" max="15878" width="14.54296875" style="71" customWidth="1"/>
    <col min="15879" max="15879" width="10.81640625" style="71" bestFit="1" customWidth="1"/>
    <col min="15880" max="16128" width="9.1796875" style="71"/>
    <col min="16129" max="16129" width="11.6328125" style="71" customWidth="1"/>
    <col min="16130" max="16131" width="9.26953125" style="71" customWidth="1"/>
    <col min="16132" max="16132" width="9.6328125" style="71" bestFit="1" customWidth="1"/>
    <col min="16133" max="16133" width="10.1796875" style="71" customWidth="1"/>
    <col min="16134" max="16134" width="14.54296875" style="71" customWidth="1"/>
    <col min="16135" max="16135" width="10.81640625" style="71" bestFit="1" customWidth="1"/>
    <col min="16136" max="16384" width="9.1796875" style="71"/>
  </cols>
  <sheetData>
    <row r="1" spans="1:7" ht="26.25" customHeight="1" x14ac:dyDescent="0.25">
      <c r="B1" s="86" t="s">
        <v>1899</v>
      </c>
      <c r="C1" s="87" t="s">
        <v>1900</v>
      </c>
      <c r="D1" s="88" t="s">
        <v>1901</v>
      </c>
      <c r="E1" s="89" t="s">
        <v>1902</v>
      </c>
      <c r="F1" s="90" t="s">
        <v>1903</v>
      </c>
      <c r="G1" s="89" t="s">
        <v>1904</v>
      </c>
    </row>
    <row r="2" spans="1:7" ht="14" x14ac:dyDescent="0.3">
      <c r="A2" s="71" t="s">
        <v>1905</v>
      </c>
      <c r="B2" s="91">
        <v>5000</v>
      </c>
      <c r="C2" s="92">
        <v>0.65</v>
      </c>
      <c r="D2" s="93">
        <f>C2*B2+(B2*0.33)</f>
        <v>4900</v>
      </c>
      <c r="E2" s="71">
        <v>3</v>
      </c>
      <c r="F2" s="94">
        <f>D2*E2</f>
        <v>14700</v>
      </c>
      <c r="G2" s="95">
        <f>F2/$F$7</f>
        <v>0.50094566273066499</v>
      </c>
    </row>
    <row r="3" spans="1:7" ht="14" x14ac:dyDescent="0.3">
      <c r="A3" s="71" t="s">
        <v>1906</v>
      </c>
      <c r="B3" s="91">
        <v>3200</v>
      </c>
      <c r="C3" s="92">
        <v>0.5</v>
      </c>
      <c r="D3" s="93">
        <f>C3*B3+(B3*0.33)</f>
        <v>2656</v>
      </c>
      <c r="E3" s="71">
        <v>3</v>
      </c>
      <c r="F3" s="94">
        <f>D3*E3</f>
        <v>7968</v>
      </c>
      <c r="G3" s="95">
        <f>F3/$F$7</f>
        <v>0.27153299596176456</v>
      </c>
    </row>
    <row r="4" spans="1:7" ht="14" x14ac:dyDescent="0.3">
      <c r="A4" s="71" t="s">
        <v>1907</v>
      </c>
      <c r="B4" s="91">
        <v>850</v>
      </c>
      <c r="C4" s="92">
        <v>0.75</v>
      </c>
      <c r="D4" s="93">
        <f>C4*B4+(B4*0.33)</f>
        <v>918</v>
      </c>
      <c r="E4" s="71">
        <v>3</v>
      </c>
      <c r="F4" s="94">
        <f>D4*E4</f>
        <v>2754</v>
      </c>
      <c r="G4" s="95">
        <f>F4/$F$7</f>
        <v>9.3850636405459292E-2</v>
      </c>
    </row>
    <row r="5" spans="1:7" ht="14" x14ac:dyDescent="0.3">
      <c r="A5" s="71" t="s">
        <v>1908</v>
      </c>
      <c r="B5" s="91">
        <v>950</v>
      </c>
      <c r="C5" s="92">
        <v>0.8</v>
      </c>
      <c r="D5" s="93">
        <f>C5*B5+(B5*0.33)</f>
        <v>1073.5</v>
      </c>
      <c r="E5" s="71">
        <v>3</v>
      </c>
      <c r="F5" s="94">
        <f>D5*E5</f>
        <v>3220.5</v>
      </c>
      <c r="G5" s="95">
        <f>F5/$F$7</f>
        <v>0.10974799366150385</v>
      </c>
    </row>
    <row r="6" spans="1:7" ht="14" x14ac:dyDescent="0.3">
      <c r="A6" s="71" t="s">
        <v>1909</v>
      </c>
      <c r="B6" s="91">
        <v>300</v>
      </c>
      <c r="C6" s="92">
        <v>0.45</v>
      </c>
      <c r="D6" s="93">
        <f>C6*B6+(B6*0.33)</f>
        <v>234</v>
      </c>
      <c r="E6" s="71">
        <v>3</v>
      </c>
      <c r="F6" s="94">
        <f>D6*E6</f>
        <v>702</v>
      </c>
      <c r="G6" s="95">
        <f>F6/$F$7</f>
        <v>2.392271124060727E-2</v>
      </c>
    </row>
    <row r="7" spans="1:7" x14ac:dyDescent="0.25">
      <c r="E7" s="71" t="s">
        <v>1903</v>
      </c>
      <c r="F7" s="96">
        <f>SUM(F2:F6)</f>
        <v>29344.5</v>
      </c>
      <c r="G7" s="97"/>
    </row>
    <row r="8" spans="1:7" ht="13" thickBot="1" x14ac:dyDescent="0.3"/>
    <row r="9" spans="1:7" ht="14" x14ac:dyDescent="0.3">
      <c r="C9" s="98" t="s">
        <v>1910</v>
      </c>
      <c r="D9" s="99"/>
      <c r="E9" s="100"/>
      <c r="F9" s="101" t="s">
        <v>1911</v>
      </c>
      <c r="G9" s="102">
        <v>47000</v>
      </c>
    </row>
    <row r="10" spans="1:7" ht="14" x14ac:dyDescent="0.3">
      <c r="D10" s="103"/>
      <c r="F10" s="104" t="s">
        <v>1912</v>
      </c>
      <c r="G10" s="105">
        <v>0.5</v>
      </c>
    </row>
    <row r="11" spans="1:7" ht="13" thickBot="1" x14ac:dyDescent="0.3">
      <c r="D11" s="106"/>
      <c r="E11" s="107"/>
      <c r="F11" s="108" t="s">
        <v>1913</v>
      </c>
      <c r="G11" s="109">
        <v>3</v>
      </c>
    </row>
  </sheetData>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738A7-B3F2-47F1-8217-973CAEE111CA}">
  <dimension ref="C3:J4"/>
  <sheetViews>
    <sheetView workbookViewId="0">
      <selection activeCell="C24" sqref="C24"/>
    </sheetView>
  </sheetViews>
  <sheetFormatPr defaultColWidth="9.1796875" defaultRowHeight="14.5" x14ac:dyDescent="0.35"/>
  <cols>
    <col min="1" max="2" width="9.1796875" style="85"/>
    <col min="3" max="3" width="11.6328125" style="85" bestFit="1" customWidth="1"/>
    <col min="4" max="16384" width="9.1796875" style="85"/>
  </cols>
  <sheetData>
    <row r="3" spans="3:10" x14ac:dyDescent="0.35">
      <c r="C3" s="85" t="s">
        <v>1897</v>
      </c>
      <c r="D3" s="85">
        <v>6</v>
      </c>
      <c r="E3" s="85">
        <v>2</v>
      </c>
      <c r="F3" s="85">
        <v>15</v>
      </c>
      <c r="G3" s="85">
        <v>9</v>
      </c>
      <c r="H3" s="85">
        <v>12</v>
      </c>
      <c r="I3" s="85">
        <v>5</v>
      </c>
      <c r="J3" s="85">
        <v>8</v>
      </c>
    </row>
    <row r="4" spans="3:10" x14ac:dyDescent="0.35">
      <c r="C4" s="85" t="s">
        <v>1898</v>
      </c>
      <c r="D4" s="85">
        <v>82</v>
      </c>
      <c r="E4" s="85">
        <v>86</v>
      </c>
      <c r="F4" s="85">
        <v>43</v>
      </c>
      <c r="G4" s="85">
        <v>74</v>
      </c>
      <c r="H4" s="85">
        <v>58</v>
      </c>
      <c r="I4" s="85">
        <v>90</v>
      </c>
      <c r="J4" s="85">
        <v>78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1F396-EDBE-45B7-9605-B992BAE24504}">
  <dimension ref="A1:K11"/>
  <sheetViews>
    <sheetView workbookViewId="0">
      <selection activeCell="C24" sqref="C24"/>
    </sheetView>
  </sheetViews>
  <sheetFormatPr defaultColWidth="9.1796875" defaultRowHeight="14.5" x14ac:dyDescent="0.35"/>
  <cols>
    <col min="1" max="1" width="21.6328125" style="25" bestFit="1" customWidth="1"/>
    <col min="2" max="2" width="9.1796875" style="25"/>
    <col min="3" max="3" width="12" style="25" customWidth="1"/>
    <col min="4" max="8" width="11.36328125" style="25" bestFit="1" customWidth="1"/>
    <col min="9" max="9" width="11.1796875" style="25" bestFit="1" customWidth="1"/>
    <col min="10" max="10" width="10.54296875" style="25" bestFit="1" customWidth="1"/>
    <col min="11" max="16384" width="9.1796875" style="25"/>
  </cols>
  <sheetData>
    <row r="1" spans="1:11" ht="25" x14ac:dyDescent="0.5">
      <c r="A1" s="151" t="s">
        <v>1893</v>
      </c>
      <c r="B1" s="151"/>
      <c r="C1" s="151"/>
      <c r="D1" s="151"/>
      <c r="E1" s="151"/>
      <c r="F1" s="151"/>
      <c r="G1" s="151"/>
      <c r="H1" s="151"/>
      <c r="I1" s="151"/>
    </row>
    <row r="3" spans="1:11" x14ac:dyDescent="0.35">
      <c r="C3" s="25" t="s">
        <v>197</v>
      </c>
      <c r="D3" s="25" t="s">
        <v>200</v>
      </c>
      <c r="E3" s="25" t="s">
        <v>205</v>
      </c>
      <c r="F3" s="44" t="s">
        <v>207</v>
      </c>
      <c r="G3" s="25" t="s">
        <v>208</v>
      </c>
      <c r="H3" s="25" t="s">
        <v>210</v>
      </c>
      <c r="I3" s="25" t="s">
        <v>212</v>
      </c>
      <c r="J3" s="25" t="s">
        <v>1146</v>
      </c>
      <c r="K3" s="25" t="s">
        <v>1147</v>
      </c>
    </row>
    <row r="4" spans="1:11" x14ac:dyDescent="0.35">
      <c r="A4" s="25" t="s">
        <v>1154</v>
      </c>
      <c r="C4" s="81">
        <v>14500</v>
      </c>
      <c r="D4" s="81">
        <f t="shared" ref="D4:I9" si="0">C4*1.1</f>
        <v>15950.000000000002</v>
      </c>
      <c r="E4" s="81">
        <f t="shared" si="0"/>
        <v>17545.000000000004</v>
      </c>
      <c r="F4" s="81">
        <f t="shared" si="0"/>
        <v>19299.500000000007</v>
      </c>
      <c r="G4" s="81">
        <f t="shared" si="0"/>
        <v>21229.450000000008</v>
      </c>
      <c r="H4" s="81">
        <f t="shared" si="0"/>
        <v>23352.395000000011</v>
      </c>
      <c r="I4" s="81">
        <f t="shared" si="0"/>
        <v>25687.634500000015</v>
      </c>
      <c r="J4" s="81">
        <f>SUM(C4:I4)</f>
        <v>137563.97950000004</v>
      </c>
      <c r="K4" s="82">
        <f>J4/$J$11</f>
        <v>0.13744075822518009</v>
      </c>
    </row>
    <row r="5" spans="1:11" x14ac:dyDescent="0.35">
      <c r="A5" s="25" t="s">
        <v>1149</v>
      </c>
      <c r="C5" s="81">
        <v>15000</v>
      </c>
      <c r="D5" s="81">
        <f t="shared" si="0"/>
        <v>16500</v>
      </c>
      <c r="E5" s="81">
        <f t="shared" si="0"/>
        <v>18150</v>
      </c>
      <c r="F5" s="81">
        <f t="shared" si="0"/>
        <v>19965</v>
      </c>
      <c r="G5" s="81">
        <f t="shared" si="0"/>
        <v>21961.5</v>
      </c>
      <c r="H5" s="81">
        <f t="shared" si="0"/>
        <v>24157.65</v>
      </c>
      <c r="I5" s="81">
        <f>H5*1.1</f>
        <v>26573.415000000005</v>
      </c>
      <c r="J5" s="81">
        <f t="shared" ref="J5:J11" si="1">SUM(C5:I5)</f>
        <v>142307.565</v>
      </c>
      <c r="K5" s="82">
        <f t="shared" ref="K5:K9" si="2">J5/$J$11</f>
        <v>0.1421800947157035</v>
      </c>
    </row>
    <row r="6" spans="1:11" x14ac:dyDescent="0.35">
      <c r="A6" s="25" t="s">
        <v>1155</v>
      </c>
      <c r="C6" s="81">
        <v>17000</v>
      </c>
      <c r="D6" s="81">
        <f t="shared" si="0"/>
        <v>18700</v>
      </c>
      <c r="E6" s="81">
        <f t="shared" si="0"/>
        <v>20570</v>
      </c>
      <c r="F6" s="81">
        <f t="shared" si="0"/>
        <v>22627.000000000004</v>
      </c>
      <c r="G6" s="81">
        <f t="shared" si="0"/>
        <v>24889.700000000004</v>
      </c>
      <c r="H6" s="81">
        <f t="shared" si="0"/>
        <v>27378.670000000006</v>
      </c>
      <c r="I6" s="81">
        <f>H6*1.1</f>
        <v>30116.537000000008</v>
      </c>
      <c r="J6" s="81">
        <f t="shared" si="1"/>
        <v>161281.90700000004</v>
      </c>
      <c r="K6" s="82">
        <f t="shared" si="2"/>
        <v>0.16113744067779734</v>
      </c>
    </row>
    <row r="7" spans="1:11" x14ac:dyDescent="0.35">
      <c r="A7" s="25" t="s">
        <v>1151</v>
      </c>
      <c r="C7" s="81">
        <v>30000</v>
      </c>
      <c r="D7" s="81">
        <f t="shared" si="0"/>
        <v>33000</v>
      </c>
      <c r="E7" s="81">
        <f t="shared" si="0"/>
        <v>36300</v>
      </c>
      <c r="F7" s="81">
        <f t="shared" si="0"/>
        <v>39930</v>
      </c>
      <c r="G7" s="81">
        <f t="shared" si="0"/>
        <v>43923</v>
      </c>
      <c r="H7" s="81">
        <f t="shared" si="0"/>
        <v>48315.3</v>
      </c>
      <c r="I7" s="81">
        <f>H7*1.1</f>
        <v>53146.830000000009</v>
      </c>
      <c r="J7" s="81">
        <f t="shared" si="1"/>
        <v>284615.13</v>
      </c>
      <c r="K7" s="82">
        <f t="shared" si="2"/>
        <v>0.28436018943140701</v>
      </c>
    </row>
    <row r="8" spans="1:11" x14ac:dyDescent="0.35">
      <c r="A8" s="25" t="s">
        <v>1152</v>
      </c>
      <c r="C8" s="81">
        <v>14000</v>
      </c>
      <c r="D8" s="81">
        <f t="shared" si="0"/>
        <v>15400.000000000002</v>
      </c>
      <c r="E8" s="81">
        <f t="shared" si="0"/>
        <v>16940.000000000004</v>
      </c>
      <c r="F8" s="81">
        <f t="shared" si="0"/>
        <v>18634.000000000007</v>
      </c>
      <c r="G8" s="81">
        <f t="shared" si="0"/>
        <v>20497.400000000009</v>
      </c>
      <c r="H8" s="81">
        <f t="shared" si="0"/>
        <v>22547.14000000001</v>
      </c>
      <c r="I8" s="81">
        <f>H8*1.1</f>
        <v>24801.854000000014</v>
      </c>
      <c r="J8" s="81">
        <f t="shared" si="1"/>
        <v>132820.39400000006</v>
      </c>
      <c r="K8" s="82">
        <f t="shared" si="2"/>
        <v>0.13270142173465665</v>
      </c>
    </row>
    <row r="9" spans="1:11" x14ac:dyDescent="0.35">
      <c r="A9" s="25" t="s">
        <v>1153</v>
      </c>
      <c r="C9" s="81">
        <v>15000</v>
      </c>
      <c r="D9" s="81">
        <f t="shared" si="0"/>
        <v>16500</v>
      </c>
      <c r="E9" s="81">
        <f t="shared" si="0"/>
        <v>18150</v>
      </c>
      <c r="F9" s="81">
        <f t="shared" si="0"/>
        <v>19965</v>
      </c>
      <c r="G9" s="81">
        <f t="shared" si="0"/>
        <v>21961.5</v>
      </c>
      <c r="H9" s="81">
        <f t="shared" si="0"/>
        <v>24157.65</v>
      </c>
      <c r="I9" s="81">
        <f>H9*1.1</f>
        <v>26573.415000000005</v>
      </c>
      <c r="J9" s="81">
        <f t="shared" si="1"/>
        <v>142307.565</v>
      </c>
      <c r="K9" s="82">
        <f t="shared" si="2"/>
        <v>0.1421800947157035</v>
      </c>
    </row>
    <row r="10" spans="1:11" x14ac:dyDescent="0.35">
      <c r="J10" s="81"/>
    </row>
    <row r="11" spans="1:11" x14ac:dyDescent="0.35">
      <c r="A11" s="51" t="s">
        <v>1146</v>
      </c>
      <c r="C11" s="83">
        <f t="shared" ref="C11:I11" si="3">ROUND(SUM(C4:C10),3)</f>
        <v>105500</v>
      </c>
      <c r="D11" s="83">
        <f t="shared" si="3"/>
        <v>116050</v>
      </c>
      <c r="E11" s="83">
        <f t="shared" si="3"/>
        <v>127655</v>
      </c>
      <c r="F11" s="83">
        <f t="shared" si="3"/>
        <v>140420.5</v>
      </c>
      <c r="G11" s="83">
        <f t="shared" si="3"/>
        <v>154462.54999999999</v>
      </c>
      <c r="H11" s="83">
        <f t="shared" si="3"/>
        <v>169908.80499999999</v>
      </c>
      <c r="I11" s="83">
        <f t="shared" si="3"/>
        <v>186899.68599999999</v>
      </c>
      <c r="J11" s="81">
        <f t="shared" si="1"/>
        <v>1000896.541</v>
      </c>
    </row>
  </sheetData>
  <mergeCells count="1">
    <mergeCell ref="A1:I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2BA9B-3AF1-460B-ACA6-5F540FFEDA27}">
  <dimension ref="A1:K14"/>
  <sheetViews>
    <sheetView workbookViewId="0">
      <selection activeCell="C24" sqref="C24"/>
    </sheetView>
  </sheetViews>
  <sheetFormatPr defaultColWidth="9.1796875" defaultRowHeight="14.5" x14ac:dyDescent="0.35"/>
  <cols>
    <col min="1" max="1" width="21.6328125" style="25" bestFit="1" customWidth="1"/>
    <col min="2" max="2" width="9.1796875" style="25"/>
    <col min="3" max="3" width="12" style="25" customWidth="1"/>
    <col min="4" max="8" width="11.36328125" style="25" bestFit="1" customWidth="1"/>
    <col min="9" max="9" width="11.1796875" style="25" bestFit="1" customWidth="1"/>
    <col min="10" max="10" width="9.54296875" style="25" bestFit="1" customWidth="1"/>
    <col min="11" max="16384" width="9.1796875" style="25"/>
  </cols>
  <sheetData>
    <row r="1" spans="1:11" ht="25" x14ac:dyDescent="0.5">
      <c r="A1" s="151" t="s">
        <v>1894</v>
      </c>
      <c r="B1" s="151"/>
      <c r="C1" s="151"/>
      <c r="D1" s="151"/>
      <c r="E1" s="151"/>
      <c r="F1" s="151"/>
      <c r="G1" s="151"/>
      <c r="H1" s="151"/>
      <c r="I1" s="151"/>
    </row>
    <row r="3" spans="1:11" x14ac:dyDescent="0.35">
      <c r="C3" s="25" t="s">
        <v>197</v>
      </c>
      <c r="D3" s="25" t="s">
        <v>200</v>
      </c>
      <c r="E3" s="25" t="s">
        <v>205</v>
      </c>
      <c r="F3" s="44" t="s">
        <v>207</v>
      </c>
      <c r="G3" s="25" t="s">
        <v>208</v>
      </c>
      <c r="H3" s="25" t="s">
        <v>210</v>
      </c>
      <c r="I3" s="25" t="s">
        <v>212</v>
      </c>
      <c r="J3" s="25" t="s">
        <v>1146</v>
      </c>
      <c r="K3" s="25" t="s">
        <v>1147</v>
      </c>
    </row>
    <row r="4" spans="1:11" x14ac:dyDescent="0.35">
      <c r="A4" s="25" t="s">
        <v>1154</v>
      </c>
      <c r="C4" s="81">
        <v>14000</v>
      </c>
      <c r="D4" s="81">
        <f t="shared" ref="D4:I9" si="0">C4*1.1</f>
        <v>15400.000000000002</v>
      </c>
      <c r="E4" s="81">
        <f t="shared" si="0"/>
        <v>16940.000000000004</v>
      </c>
      <c r="F4" s="81">
        <f t="shared" si="0"/>
        <v>18634.000000000007</v>
      </c>
      <c r="G4" s="81">
        <f t="shared" si="0"/>
        <v>20497.400000000009</v>
      </c>
      <c r="H4" s="81">
        <f t="shared" si="0"/>
        <v>22547.14000000001</v>
      </c>
      <c r="I4" s="81">
        <f t="shared" si="0"/>
        <v>24801.854000000014</v>
      </c>
      <c r="J4" s="81">
        <f>SUM(C4:I4)</f>
        <v>132820.39400000006</v>
      </c>
      <c r="K4" s="82">
        <f>J4/$J$11</f>
        <v>0.13592233009708743</v>
      </c>
    </row>
    <row r="5" spans="1:11" x14ac:dyDescent="0.35">
      <c r="A5" s="25" t="s">
        <v>1149</v>
      </c>
      <c r="C5" s="81">
        <v>15000</v>
      </c>
      <c r="D5" s="81">
        <f t="shared" si="0"/>
        <v>16500</v>
      </c>
      <c r="E5" s="81">
        <f t="shared" si="0"/>
        <v>18150</v>
      </c>
      <c r="F5" s="81">
        <f t="shared" si="0"/>
        <v>19965</v>
      </c>
      <c r="G5" s="81">
        <f t="shared" si="0"/>
        <v>21961.5</v>
      </c>
      <c r="H5" s="81">
        <f t="shared" si="0"/>
        <v>24157.65</v>
      </c>
      <c r="I5" s="81">
        <f>H5*1.1</f>
        <v>26573.415000000005</v>
      </c>
      <c r="J5" s="81">
        <f t="shared" ref="J5:J11" si="1">SUM(C5:I5)</f>
        <v>142307.565</v>
      </c>
      <c r="K5" s="82">
        <f t="shared" ref="K5:K9" si="2">J5/$J$11</f>
        <v>0.14563106796116504</v>
      </c>
    </row>
    <row r="6" spans="1:11" x14ac:dyDescent="0.35">
      <c r="A6" s="25" t="s">
        <v>1155</v>
      </c>
      <c r="C6" s="81">
        <v>12000</v>
      </c>
      <c r="D6" s="81">
        <f t="shared" si="0"/>
        <v>13200.000000000002</v>
      </c>
      <c r="E6" s="81">
        <f t="shared" si="0"/>
        <v>14520.000000000004</v>
      </c>
      <c r="F6" s="81">
        <f t="shared" si="0"/>
        <v>15972.000000000005</v>
      </c>
      <c r="G6" s="81">
        <f t="shared" si="0"/>
        <v>17569.200000000008</v>
      </c>
      <c r="H6" s="81">
        <f t="shared" si="0"/>
        <v>19326.12000000001</v>
      </c>
      <c r="I6" s="81">
        <f>H6*1.1</f>
        <v>21258.732000000011</v>
      </c>
      <c r="J6" s="81">
        <f t="shared" si="1"/>
        <v>113846.05200000003</v>
      </c>
      <c r="K6" s="82">
        <f t="shared" si="2"/>
        <v>0.11650485436893204</v>
      </c>
    </row>
    <row r="7" spans="1:11" x14ac:dyDescent="0.35">
      <c r="A7" s="25" t="s">
        <v>1151</v>
      </c>
      <c r="C7" s="81">
        <v>32000</v>
      </c>
      <c r="D7" s="81">
        <f t="shared" si="0"/>
        <v>35200</v>
      </c>
      <c r="E7" s="81">
        <f t="shared" si="0"/>
        <v>38720</v>
      </c>
      <c r="F7" s="81">
        <f t="shared" si="0"/>
        <v>42592</v>
      </c>
      <c r="G7" s="81">
        <f t="shared" si="0"/>
        <v>46851.200000000004</v>
      </c>
      <c r="H7" s="81">
        <f t="shared" si="0"/>
        <v>51536.320000000007</v>
      </c>
      <c r="I7" s="81">
        <f>H7*1.1</f>
        <v>56689.952000000012</v>
      </c>
      <c r="J7" s="81">
        <f t="shared" si="1"/>
        <v>303589.47200000001</v>
      </c>
      <c r="K7" s="82">
        <f t="shared" si="2"/>
        <v>0.31067961165048541</v>
      </c>
    </row>
    <row r="8" spans="1:11" x14ac:dyDescent="0.35">
      <c r="A8" s="25" t="s">
        <v>1152</v>
      </c>
      <c r="C8" s="81">
        <v>14000</v>
      </c>
      <c r="D8" s="81">
        <f t="shared" si="0"/>
        <v>15400.000000000002</v>
      </c>
      <c r="E8" s="81">
        <f t="shared" si="0"/>
        <v>16940.000000000004</v>
      </c>
      <c r="F8" s="81">
        <f t="shared" si="0"/>
        <v>18634.000000000007</v>
      </c>
      <c r="G8" s="81">
        <f t="shared" si="0"/>
        <v>20497.400000000009</v>
      </c>
      <c r="H8" s="81">
        <f t="shared" si="0"/>
        <v>22547.14000000001</v>
      </c>
      <c r="I8" s="81">
        <f>H8*1.1</f>
        <v>24801.854000000014</v>
      </c>
      <c r="J8" s="81">
        <f t="shared" si="1"/>
        <v>132820.39400000006</v>
      </c>
      <c r="K8" s="82">
        <f t="shared" si="2"/>
        <v>0.13592233009708743</v>
      </c>
    </row>
    <row r="9" spans="1:11" x14ac:dyDescent="0.35">
      <c r="A9" s="25" t="s">
        <v>1153</v>
      </c>
      <c r="C9" s="81">
        <v>16000</v>
      </c>
      <c r="D9" s="81">
        <f t="shared" si="0"/>
        <v>17600</v>
      </c>
      <c r="E9" s="81">
        <f t="shared" si="0"/>
        <v>19360</v>
      </c>
      <c r="F9" s="81">
        <f t="shared" si="0"/>
        <v>21296</v>
      </c>
      <c r="G9" s="81">
        <f t="shared" si="0"/>
        <v>23425.600000000002</v>
      </c>
      <c r="H9" s="81">
        <f t="shared" si="0"/>
        <v>25768.160000000003</v>
      </c>
      <c r="I9" s="81">
        <f>H9*1.1</f>
        <v>28344.976000000006</v>
      </c>
      <c r="J9" s="81">
        <f t="shared" si="1"/>
        <v>151794.736</v>
      </c>
      <c r="K9" s="82">
        <f t="shared" si="2"/>
        <v>0.1553398058252427</v>
      </c>
    </row>
    <row r="10" spans="1:11" x14ac:dyDescent="0.35">
      <c r="J10" s="81"/>
    </row>
    <row r="11" spans="1:11" x14ac:dyDescent="0.35">
      <c r="A11" s="51" t="s">
        <v>1146</v>
      </c>
      <c r="C11" s="83">
        <f t="shared" ref="C11:I11" si="3">ROUND(SUM(C4:C10),3)</f>
        <v>103000</v>
      </c>
      <c r="D11" s="83">
        <f t="shared" si="3"/>
        <v>113300</v>
      </c>
      <c r="E11" s="83">
        <f t="shared" si="3"/>
        <v>124630</v>
      </c>
      <c r="F11" s="83">
        <f t="shared" si="3"/>
        <v>137093</v>
      </c>
      <c r="G11" s="83">
        <f t="shared" si="3"/>
        <v>150802.29999999999</v>
      </c>
      <c r="H11" s="83">
        <f t="shared" si="3"/>
        <v>165882.53</v>
      </c>
      <c r="I11" s="83">
        <f t="shared" si="3"/>
        <v>182470.783</v>
      </c>
      <c r="J11" s="81">
        <f t="shared" si="1"/>
        <v>977178.61300000013</v>
      </c>
    </row>
    <row r="14" spans="1:11" x14ac:dyDescent="0.35">
      <c r="A14" s="25" t="s">
        <v>1895</v>
      </c>
    </row>
  </sheetData>
  <mergeCells count="1">
    <mergeCell ref="A1:I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74AD-A361-439A-8869-E5BD6612CE50}">
  <dimension ref="A1:K11"/>
  <sheetViews>
    <sheetView workbookViewId="0">
      <selection activeCell="C24" sqref="C24"/>
    </sheetView>
  </sheetViews>
  <sheetFormatPr defaultColWidth="9.1796875" defaultRowHeight="14.5" x14ac:dyDescent="0.35"/>
  <cols>
    <col min="1" max="1" width="23.81640625" style="25" customWidth="1"/>
    <col min="2" max="2" width="9.1796875" style="25"/>
    <col min="3" max="3" width="12" style="25" customWidth="1"/>
    <col min="4" max="8" width="11.36328125" style="25" bestFit="1" customWidth="1"/>
    <col min="9" max="9" width="11.1796875" style="25" bestFit="1" customWidth="1"/>
    <col min="10" max="10" width="9.54296875" style="25" bestFit="1" customWidth="1"/>
    <col min="11" max="16384" width="9.1796875" style="25"/>
  </cols>
  <sheetData>
    <row r="1" spans="1:11" ht="25" x14ac:dyDescent="0.5">
      <c r="A1" s="151" t="s">
        <v>1896</v>
      </c>
      <c r="B1" s="151"/>
      <c r="C1" s="151"/>
      <c r="D1" s="151"/>
      <c r="E1" s="151"/>
      <c r="F1" s="151"/>
      <c r="G1" s="151"/>
      <c r="H1" s="151"/>
      <c r="I1" s="151"/>
    </row>
    <row r="3" spans="1:11" x14ac:dyDescent="0.35">
      <c r="C3" s="25" t="s">
        <v>197</v>
      </c>
      <c r="D3" s="25" t="s">
        <v>200</v>
      </c>
      <c r="E3" s="25" t="s">
        <v>205</v>
      </c>
      <c r="F3" s="44" t="s">
        <v>207</v>
      </c>
      <c r="G3" s="25" t="s">
        <v>208</v>
      </c>
      <c r="H3" s="25" t="s">
        <v>210</v>
      </c>
      <c r="I3" s="25" t="s">
        <v>212</v>
      </c>
      <c r="J3" s="25" t="s">
        <v>1146</v>
      </c>
      <c r="K3" s="25" t="s">
        <v>1147</v>
      </c>
    </row>
    <row r="4" spans="1:11" x14ac:dyDescent="0.35">
      <c r="A4" s="25" t="s">
        <v>1154</v>
      </c>
      <c r="C4" s="81">
        <v>16000</v>
      </c>
      <c r="D4" s="81">
        <f t="shared" ref="D4:I9" si="0">C4*1.1</f>
        <v>17600</v>
      </c>
      <c r="E4" s="81">
        <f t="shared" si="0"/>
        <v>19360</v>
      </c>
      <c r="F4" s="81">
        <f t="shared" si="0"/>
        <v>21296</v>
      </c>
      <c r="G4" s="81">
        <f t="shared" si="0"/>
        <v>23425.600000000002</v>
      </c>
      <c r="H4" s="81">
        <f t="shared" si="0"/>
        <v>25768.160000000003</v>
      </c>
      <c r="I4" s="81">
        <f t="shared" si="0"/>
        <v>28344.976000000006</v>
      </c>
      <c r="J4" s="81">
        <f>SUM(C4:I4)</f>
        <v>151794.736</v>
      </c>
      <c r="K4" s="82">
        <f>J4/$J$11</f>
        <v>0.1818181818181818</v>
      </c>
    </row>
    <row r="5" spans="1:11" x14ac:dyDescent="0.35">
      <c r="A5" s="25" t="s">
        <v>1149</v>
      </c>
      <c r="C5" s="81">
        <v>11000</v>
      </c>
      <c r="D5" s="81">
        <f t="shared" si="0"/>
        <v>12100.000000000002</v>
      </c>
      <c r="E5" s="81">
        <f t="shared" si="0"/>
        <v>13310.000000000004</v>
      </c>
      <c r="F5" s="81">
        <f t="shared" si="0"/>
        <v>14641.000000000005</v>
      </c>
      <c r="G5" s="81">
        <f t="shared" si="0"/>
        <v>16105.100000000008</v>
      </c>
      <c r="H5" s="81">
        <f t="shared" si="0"/>
        <v>17715.610000000011</v>
      </c>
      <c r="I5" s="81">
        <f>H5*1.1</f>
        <v>19487.171000000013</v>
      </c>
      <c r="J5" s="81">
        <f t="shared" ref="J5:J11" si="1">SUM(C5:I5)</f>
        <v>104358.88100000005</v>
      </c>
      <c r="K5" s="82">
        <f t="shared" ref="K5:K9" si="2">J5/$J$11</f>
        <v>0.12500000000000006</v>
      </c>
    </row>
    <row r="6" spans="1:11" x14ac:dyDescent="0.35">
      <c r="A6" s="25" t="s">
        <v>1155</v>
      </c>
      <c r="C6" s="81">
        <v>10000</v>
      </c>
      <c r="D6" s="81">
        <f t="shared" si="0"/>
        <v>11000</v>
      </c>
      <c r="E6" s="81">
        <f t="shared" si="0"/>
        <v>12100.000000000002</v>
      </c>
      <c r="F6" s="81">
        <f t="shared" si="0"/>
        <v>13310.000000000004</v>
      </c>
      <c r="G6" s="81">
        <f t="shared" si="0"/>
        <v>14641.000000000005</v>
      </c>
      <c r="H6" s="81">
        <f t="shared" si="0"/>
        <v>16105.100000000008</v>
      </c>
      <c r="I6" s="81">
        <f>H6*1.1</f>
        <v>17715.610000000011</v>
      </c>
      <c r="J6" s="81">
        <f t="shared" si="1"/>
        <v>94871.710000000036</v>
      </c>
      <c r="K6" s="82">
        <f t="shared" si="2"/>
        <v>0.11363636363636367</v>
      </c>
    </row>
    <row r="7" spans="1:11" x14ac:dyDescent="0.35">
      <c r="A7" s="25" t="s">
        <v>1151</v>
      </c>
      <c r="C7" s="81">
        <v>25000</v>
      </c>
      <c r="D7" s="81">
        <f t="shared" si="0"/>
        <v>27500.000000000004</v>
      </c>
      <c r="E7" s="81">
        <f t="shared" si="0"/>
        <v>30250.000000000007</v>
      </c>
      <c r="F7" s="81">
        <f t="shared" si="0"/>
        <v>33275.000000000007</v>
      </c>
      <c r="G7" s="81">
        <f t="shared" si="0"/>
        <v>36602.500000000015</v>
      </c>
      <c r="H7" s="81">
        <f t="shared" si="0"/>
        <v>40262.750000000022</v>
      </c>
      <c r="I7" s="81">
        <f>H7*1.1</f>
        <v>44289.025000000031</v>
      </c>
      <c r="J7" s="81">
        <f t="shared" si="1"/>
        <v>237179.27500000005</v>
      </c>
      <c r="K7" s="82">
        <f t="shared" si="2"/>
        <v>0.28409090909090912</v>
      </c>
    </row>
    <row r="8" spans="1:11" x14ac:dyDescent="0.35">
      <c r="A8" s="25" t="s">
        <v>1152</v>
      </c>
      <c r="C8" s="81">
        <v>12000</v>
      </c>
      <c r="D8" s="81">
        <f t="shared" si="0"/>
        <v>13200.000000000002</v>
      </c>
      <c r="E8" s="81">
        <f t="shared" si="0"/>
        <v>14520.000000000004</v>
      </c>
      <c r="F8" s="81">
        <f t="shared" si="0"/>
        <v>15972.000000000005</v>
      </c>
      <c r="G8" s="81">
        <f t="shared" si="0"/>
        <v>17569.200000000008</v>
      </c>
      <c r="H8" s="81">
        <f t="shared" si="0"/>
        <v>19326.12000000001</v>
      </c>
      <c r="I8" s="81">
        <f>H8*1.1</f>
        <v>21258.732000000011</v>
      </c>
      <c r="J8" s="81">
        <f t="shared" si="1"/>
        <v>113846.05200000003</v>
      </c>
      <c r="K8" s="82">
        <f t="shared" si="2"/>
        <v>0.13636363636363638</v>
      </c>
    </row>
    <row r="9" spans="1:11" x14ac:dyDescent="0.35">
      <c r="A9" s="25" t="s">
        <v>1153</v>
      </c>
      <c r="C9" s="81">
        <v>14000</v>
      </c>
      <c r="D9" s="81">
        <f t="shared" si="0"/>
        <v>15400.000000000002</v>
      </c>
      <c r="E9" s="81">
        <f t="shared" si="0"/>
        <v>16940.000000000004</v>
      </c>
      <c r="F9" s="81">
        <f t="shared" si="0"/>
        <v>18634.000000000007</v>
      </c>
      <c r="G9" s="81">
        <f t="shared" si="0"/>
        <v>20497.400000000009</v>
      </c>
      <c r="H9" s="81">
        <f t="shared" si="0"/>
        <v>22547.14000000001</v>
      </c>
      <c r="I9" s="81">
        <f>H9*1.1</f>
        <v>24801.854000000014</v>
      </c>
      <c r="J9" s="81">
        <f t="shared" si="1"/>
        <v>132820.39400000006</v>
      </c>
      <c r="K9" s="82">
        <f t="shared" si="2"/>
        <v>0.15909090909090914</v>
      </c>
    </row>
    <row r="10" spans="1:11" x14ac:dyDescent="0.35">
      <c r="J10" s="81"/>
    </row>
    <row r="11" spans="1:11" x14ac:dyDescent="0.35">
      <c r="A11" s="51" t="s">
        <v>1146</v>
      </c>
      <c r="C11" s="83">
        <f t="shared" ref="C11:I11" si="3">ROUND(SUM(C4:C10),3)</f>
        <v>88000</v>
      </c>
      <c r="D11" s="83">
        <f t="shared" si="3"/>
        <v>96800</v>
      </c>
      <c r="E11" s="83">
        <f t="shared" si="3"/>
        <v>106480</v>
      </c>
      <c r="F11" s="83">
        <f t="shared" si="3"/>
        <v>117128</v>
      </c>
      <c r="G11" s="83">
        <f t="shared" si="3"/>
        <v>128840.8</v>
      </c>
      <c r="H11" s="83">
        <f t="shared" si="3"/>
        <v>141724.88</v>
      </c>
      <c r="I11" s="83">
        <f t="shared" si="3"/>
        <v>155897.36799999999</v>
      </c>
      <c r="J11" s="81">
        <f t="shared" si="1"/>
        <v>834871.04800000007</v>
      </c>
    </row>
  </sheetData>
  <mergeCells count="1">
    <mergeCell ref="A1:I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F4CBA-11A3-4000-BAF1-9AC6AE5EA29F}">
  <dimension ref="A1"/>
  <sheetViews>
    <sheetView workbookViewId="0">
      <selection activeCell="C24" sqref="C24"/>
    </sheetView>
  </sheetViews>
  <sheetFormatPr defaultColWidth="9.1796875" defaultRowHeight="14.5" x14ac:dyDescent="0.35"/>
  <cols>
    <col min="1" max="16384" width="9.1796875" style="25"/>
  </cols>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0F126-A732-4835-8229-C0AC3046DE0B}">
  <sheetPr codeName="Sheet8"/>
  <dimension ref="A1:AE211"/>
  <sheetViews>
    <sheetView workbookViewId="0">
      <selection activeCell="A2" sqref="A2"/>
    </sheetView>
  </sheetViews>
  <sheetFormatPr defaultColWidth="9.1796875" defaultRowHeight="12.5" x14ac:dyDescent="0.25"/>
  <cols>
    <col min="1" max="1" width="9.36328125" style="3" bestFit="1" customWidth="1"/>
    <col min="2" max="2" width="15.1796875" style="1" bestFit="1" customWidth="1"/>
    <col min="3" max="3" width="16.6328125" style="1" bestFit="1" customWidth="1"/>
    <col min="4" max="4" width="14.90625" style="1" customWidth="1"/>
    <col min="5" max="5" width="17.1796875" style="132" bestFit="1" customWidth="1"/>
    <col min="6" max="6" width="14.1796875" style="1" customWidth="1"/>
    <col min="7" max="16384" width="9.1796875" style="1"/>
  </cols>
  <sheetData>
    <row r="1" spans="1:31" ht="14" x14ac:dyDescent="0.3">
      <c r="A1" s="21" t="s">
        <v>191</v>
      </c>
      <c r="B1" t="s">
        <v>192</v>
      </c>
      <c r="C1" t="s">
        <v>193</v>
      </c>
      <c r="D1" t="s">
        <v>194</v>
      </c>
      <c r="E1" s="140" t="s">
        <v>195</v>
      </c>
      <c r="F1" t="s">
        <v>196</v>
      </c>
      <c r="L1" s="2"/>
    </row>
    <row r="2" spans="1:31" ht="14" x14ac:dyDescent="0.3">
      <c r="A2" s="21">
        <v>36031</v>
      </c>
      <c r="B2" t="s">
        <v>198</v>
      </c>
      <c r="C2">
        <v>50</v>
      </c>
      <c r="D2">
        <v>3.0869000000000001E-2</v>
      </c>
      <c r="E2" s="140">
        <v>1.54</v>
      </c>
      <c r="F2" t="s">
        <v>199</v>
      </c>
      <c r="R2" s="3"/>
      <c r="V2" s="4"/>
      <c r="AA2" s="3"/>
      <c r="AE2" s="4"/>
    </row>
    <row r="3" spans="1:31" ht="14" x14ac:dyDescent="0.3">
      <c r="A3" s="21">
        <v>36017</v>
      </c>
      <c r="B3" t="s">
        <v>201</v>
      </c>
      <c r="C3">
        <v>50</v>
      </c>
      <c r="D3">
        <v>0.1731</v>
      </c>
      <c r="E3" s="140">
        <v>8.66</v>
      </c>
      <c r="F3" t="s">
        <v>199</v>
      </c>
      <c r="R3" s="3"/>
      <c r="V3" s="4"/>
      <c r="AA3" s="3"/>
      <c r="AE3" s="4"/>
    </row>
    <row r="4" spans="1:31" ht="14" x14ac:dyDescent="0.3">
      <c r="A4" s="21">
        <v>36019</v>
      </c>
      <c r="B4" t="s">
        <v>201</v>
      </c>
      <c r="C4">
        <v>30</v>
      </c>
      <c r="D4">
        <v>0.1731</v>
      </c>
      <c r="E4" s="140">
        <v>5.19</v>
      </c>
      <c r="F4" t="s">
        <v>199</v>
      </c>
      <c r="L4" s="2"/>
      <c r="R4" s="3"/>
      <c r="V4" s="4"/>
      <c r="AA4" s="3"/>
      <c r="AE4" s="4"/>
    </row>
    <row r="5" spans="1:31" ht="14" x14ac:dyDescent="0.3">
      <c r="A5" s="21">
        <v>36020</v>
      </c>
      <c r="B5" t="s">
        <v>201</v>
      </c>
      <c r="C5">
        <v>20</v>
      </c>
      <c r="D5">
        <v>0.1731</v>
      </c>
      <c r="E5" s="140">
        <v>3.46</v>
      </c>
      <c r="F5" t="s">
        <v>199</v>
      </c>
      <c r="R5" s="3"/>
      <c r="V5" s="4"/>
      <c r="AA5" s="3"/>
      <c r="AE5" s="4"/>
    </row>
    <row r="6" spans="1:31" ht="14" x14ac:dyDescent="0.3">
      <c r="A6" s="21">
        <v>36021</v>
      </c>
      <c r="B6" t="s">
        <v>201</v>
      </c>
      <c r="C6">
        <v>40</v>
      </c>
      <c r="D6">
        <v>0.1731</v>
      </c>
      <c r="E6" s="140">
        <v>6.92</v>
      </c>
      <c r="F6" t="s">
        <v>199</v>
      </c>
      <c r="R6" s="3"/>
      <c r="V6" s="4"/>
      <c r="AA6" s="3"/>
      <c r="AE6" s="4"/>
    </row>
    <row r="7" spans="1:31" ht="14" x14ac:dyDescent="0.3">
      <c r="A7" s="21">
        <v>35990</v>
      </c>
      <c r="B7" t="s">
        <v>211</v>
      </c>
      <c r="C7">
        <v>900</v>
      </c>
      <c r="D7">
        <v>4.5589999999999997E-3</v>
      </c>
      <c r="E7" s="140">
        <v>4.0999999999999996</v>
      </c>
      <c r="F7" t="s">
        <v>199</v>
      </c>
      <c r="R7" s="3"/>
      <c r="V7" s="4"/>
      <c r="AA7" s="3"/>
      <c r="AE7" s="4"/>
    </row>
    <row r="8" spans="1:31" ht="14" x14ac:dyDescent="0.3">
      <c r="A8" s="21">
        <v>36000</v>
      </c>
      <c r="B8" t="s">
        <v>213</v>
      </c>
      <c r="C8">
        <v>3000</v>
      </c>
      <c r="D8">
        <v>5.8699999999999996E-4</v>
      </c>
      <c r="E8" s="140">
        <v>1.76</v>
      </c>
      <c r="F8" t="s">
        <v>199</v>
      </c>
      <c r="R8" s="3"/>
      <c r="V8" s="4"/>
      <c r="AA8" s="3"/>
      <c r="AE8" s="4"/>
    </row>
    <row r="9" spans="1:31" ht="14" x14ac:dyDescent="0.3">
      <c r="A9" s="21">
        <v>36003</v>
      </c>
      <c r="B9" t="s">
        <v>213</v>
      </c>
      <c r="C9">
        <v>8000</v>
      </c>
      <c r="D9">
        <v>5.8699999999999996E-4</v>
      </c>
      <c r="E9" s="140">
        <v>4.6900000000000004</v>
      </c>
      <c r="F9" t="s">
        <v>199</v>
      </c>
      <c r="R9" s="3"/>
      <c r="T9" s="5"/>
      <c r="V9" s="4"/>
      <c r="AA9" s="3"/>
      <c r="AE9" s="4"/>
    </row>
    <row r="10" spans="1:31" ht="14" x14ac:dyDescent="0.3">
      <c r="A10" s="21">
        <v>36004</v>
      </c>
      <c r="B10" t="s">
        <v>213</v>
      </c>
      <c r="C10">
        <v>8900</v>
      </c>
      <c r="D10">
        <v>5.8699999999999996E-4</v>
      </c>
      <c r="E10" s="140">
        <v>5.22</v>
      </c>
      <c r="F10" t="s">
        <v>199</v>
      </c>
      <c r="R10" s="3"/>
      <c r="T10" s="5"/>
      <c r="V10" s="4"/>
      <c r="AA10" s="3"/>
      <c r="AC10" s="5"/>
      <c r="AE10" s="4"/>
    </row>
    <row r="11" spans="1:31" ht="14" x14ac:dyDescent="0.3">
      <c r="A11" s="21">
        <v>36005</v>
      </c>
      <c r="B11" t="s">
        <v>213</v>
      </c>
      <c r="C11">
        <v>5000</v>
      </c>
      <c r="D11">
        <v>5.8699999999999996E-4</v>
      </c>
      <c r="E11" s="140">
        <v>2.93</v>
      </c>
      <c r="F11" t="s">
        <v>199</v>
      </c>
      <c r="R11" s="3"/>
      <c r="T11" s="5"/>
      <c r="V11" s="4"/>
      <c r="AA11" s="3"/>
      <c r="AC11" s="5"/>
      <c r="AE11" s="4"/>
    </row>
    <row r="12" spans="1:31" ht="14" x14ac:dyDescent="0.3">
      <c r="A12" s="21">
        <v>36006</v>
      </c>
      <c r="B12" t="s">
        <v>213</v>
      </c>
      <c r="C12">
        <v>10500</v>
      </c>
      <c r="D12">
        <v>5.8699999999999996E-4</v>
      </c>
      <c r="E12" s="140">
        <v>6.16</v>
      </c>
      <c r="F12" t="s">
        <v>199</v>
      </c>
      <c r="R12" s="3"/>
      <c r="T12" s="5"/>
      <c r="V12" s="4"/>
      <c r="AA12" s="3"/>
      <c r="AC12" s="5"/>
      <c r="AE12" s="4"/>
    </row>
    <row r="13" spans="1:31" ht="14" x14ac:dyDescent="0.3">
      <c r="A13" s="21">
        <v>36007</v>
      </c>
      <c r="B13" t="s">
        <v>213</v>
      </c>
      <c r="C13">
        <v>8100</v>
      </c>
      <c r="D13">
        <v>5.8699999999999996E-4</v>
      </c>
      <c r="E13" s="140">
        <v>4.75</v>
      </c>
      <c r="F13" t="s">
        <v>199</v>
      </c>
      <c r="R13" s="3"/>
      <c r="T13" s="5"/>
      <c r="V13" s="4"/>
      <c r="AA13" s="3"/>
      <c r="AC13" s="5"/>
      <c r="AE13" s="4"/>
    </row>
    <row r="14" spans="1:31" ht="14" x14ac:dyDescent="0.3">
      <c r="A14" s="21">
        <v>36008</v>
      </c>
      <c r="B14" t="s">
        <v>213</v>
      </c>
      <c r="C14">
        <v>12000</v>
      </c>
      <c r="D14">
        <v>5.8699999999999996E-4</v>
      </c>
      <c r="E14" s="140">
        <v>7.04</v>
      </c>
      <c r="F14" t="s">
        <v>199</v>
      </c>
      <c r="R14" s="3"/>
      <c r="T14" s="5"/>
      <c r="V14" s="4"/>
      <c r="AA14" s="3"/>
      <c r="AC14" s="5"/>
      <c r="AE14" s="4"/>
    </row>
    <row r="15" spans="1:31" ht="14" x14ac:dyDescent="0.3">
      <c r="A15" s="21">
        <v>36011</v>
      </c>
      <c r="B15" t="s">
        <v>213</v>
      </c>
      <c r="C15">
        <v>5000</v>
      </c>
      <c r="D15">
        <v>5.8699999999999996E-4</v>
      </c>
      <c r="E15" s="140">
        <v>2.93</v>
      </c>
      <c r="F15" t="s">
        <v>199</v>
      </c>
      <c r="R15" s="3"/>
      <c r="T15" s="5"/>
      <c r="V15" s="4"/>
      <c r="AA15" s="3"/>
      <c r="AC15" s="5"/>
      <c r="AE15" s="4"/>
    </row>
    <row r="16" spans="1:31" ht="14" x14ac:dyDescent="0.3">
      <c r="A16" s="21">
        <v>36014</v>
      </c>
      <c r="B16" t="s">
        <v>215</v>
      </c>
      <c r="C16">
        <v>350</v>
      </c>
      <c r="D16">
        <v>0.01</v>
      </c>
      <c r="E16" s="140">
        <v>3.5</v>
      </c>
      <c r="F16" t="s">
        <v>199</v>
      </c>
      <c r="R16" s="3"/>
      <c r="T16" s="5"/>
      <c r="V16" s="4"/>
      <c r="AA16" s="3"/>
      <c r="AC16" s="5"/>
      <c r="AE16" s="4"/>
    </row>
    <row r="17" spans="1:31" ht="14" x14ac:dyDescent="0.3">
      <c r="A17" s="21">
        <v>36015</v>
      </c>
      <c r="B17" t="s">
        <v>215</v>
      </c>
      <c r="C17">
        <v>500</v>
      </c>
      <c r="D17">
        <v>0.01</v>
      </c>
      <c r="E17" s="140">
        <v>5</v>
      </c>
      <c r="F17" t="s">
        <v>199</v>
      </c>
      <c r="R17" s="3"/>
      <c r="T17" s="5"/>
      <c r="V17" s="4"/>
      <c r="AA17" s="3"/>
      <c r="AC17" s="5"/>
      <c r="AE17" s="4"/>
    </row>
    <row r="18" spans="1:31" ht="14" x14ac:dyDescent="0.3">
      <c r="A18" s="21">
        <v>36012</v>
      </c>
      <c r="B18" t="s">
        <v>215</v>
      </c>
      <c r="C18">
        <v>5000</v>
      </c>
      <c r="D18">
        <v>0.01</v>
      </c>
      <c r="E18" s="140">
        <v>50</v>
      </c>
      <c r="F18" t="s">
        <v>202</v>
      </c>
      <c r="R18" s="3"/>
      <c r="V18" s="4"/>
      <c r="AA18" s="3"/>
      <c r="AC18" s="5"/>
      <c r="AE18" s="4"/>
    </row>
    <row r="19" spans="1:31" ht="14" x14ac:dyDescent="0.3">
      <c r="A19" s="21">
        <v>35995</v>
      </c>
      <c r="B19" t="s">
        <v>216</v>
      </c>
      <c r="C19">
        <v>300</v>
      </c>
      <c r="D19">
        <v>8.2549999999999998E-2</v>
      </c>
      <c r="E19" s="140">
        <v>24.77</v>
      </c>
      <c r="F19" t="s">
        <v>202</v>
      </c>
      <c r="R19" s="3"/>
      <c r="V19" s="4"/>
      <c r="AA19" s="3"/>
      <c r="AE19" s="4"/>
    </row>
    <row r="20" spans="1:31" ht="14" x14ac:dyDescent="0.3">
      <c r="A20" s="21">
        <v>35996</v>
      </c>
      <c r="B20" t="s">
        <v>216</v>
      </c>
      <c r="C20">
        <v>102</v>
      </c>
      <c r="D20">
        <v>8.2549999999999998E-2</v>
      </c>
      <c r="E20" s="140">
        <v>8.42</v>
      </c>
      <c r="F20" t="s">
        <v>202</v>
      </c>
      <c r="R20" s="3"/>
      <c r="V20" s="4"/>
      <c r="AA20" s="3"/>
      <c r="AE20" s="4"/>
    </row>
    <row r="21" spans="1:31" ht="14" x14ac:dyDescent="0.3">
      <c r="A21" s="21">
        <v>35998</v>
      </c>
      <c r="B21" t="s">
        <v>216</v>
      </c>
      <c r="C21">
        <v>300</v>
      </c>
      <c r="D21">
        <v>8.2549999999999998E-2</v>
      </c>
      <c r="E21" s="140">
        <v>24.77</v>
      </c>
      <c r="F21" t="s">
        <v>202</v>
      </c>
      <c r="R21" s="3"/>
      <c r="V21" s="4"/>
      <c r="AA21" s="3"/>
      <c r="AE21" s="4"/>
    </row>
    <row r="22" spans="1:31" ht="14" x14ac:dyDescent="0.3">
      <c r="A22" s="21">
        <v>36029</v>
      </c>
      <c r="B22" t="s">
        <v>198</v>
      </c>
      <c r="C22">
        <v>500</v>
      </c>
      <c r="D22">
        <v>3.0869000000000001E-2</v>
      </c>
      <c r="E22" s="140">
        <v>15.43</v>
      </c>
      <c r="F22" t="s">
        <v>202</v>
      </c>
      <c r="R22" s="3"/>
      <c r="V22" s="4"/>
      <c r="AA22" s="3"/>
      <c r="AE22" s="4"/>
    </row>
    <row r="23" spans="1:31" ht="14" x14ac:dyDescent="0.3">
      <c r="A23" s="21">
        <v>36030</v>
      </c>
      <c r="B23" t="s">
        <v>198</v>
      </c>
      <c r="C23">
        <v>180</v>
      </c>
      <c r="D23">
        <v>3.0869000000000001E-2</v>
      </c>
      <c r="E23" s="140">
        <v>5.56</v>
      </c>
      <c r="F23" t="s">
        <v>202</v>
      </c>
    </row>
    <row r="24" spans="1:31" ht="14" x14ac:dyDescent="0.3">
      <c r="A24" s="21">
        <v>36017</v>
      </c>
      <c r="B24" t="s">
        <v>201</v>
      </c>
      <c r="C24">
        <v>250</v>
      </c>
      <c r="D24">
        <v>0.1731</v>
      </c>
      <c r="E24" s="140">
        <v>43.28</v>
      </c>
      <c r="F24" t="s">
        <v>202</v>
      </c>
    </row>
    <row r="25" spans="1:31" ht="14" x14ac:dyDescent="0.3">
      <c r="A25" s="21">
        <v>36018</v>
      </c>
      <c r="B25" t="s">
        <v>201</v>
      </c>
      <c r="C25">
        <v>54</v>
      </c>
      <c r="D25">
        <v>0.1731</v>
      </c>
      <c r="E25" s="140">
        <v>9.35</v>
      </c>
      <c r="F25" t="s">
        <v>202</v>
      </c>
    </row>
    <row r="26" spans="1:31" ht="14" x14ac:dyDescent="0.3">
      <c r="A26" s="21">
        <v>36020</v>
      </c>
      <c r="B26" t="s">
        <v>201</v>
      </c>
      <c r="C26">
        <v>50</v>
      </c>
      <c r="D26">
        <v>0.1731</v>
      </c>
      <c r="E26" s="140">
        <v>8.66</v>
      </c>
      <c r="F26" t="s">
        <v>202</v>
      </c>
    </row>
    <row r="27" spans="1:31" ht="14" x14ac:dyDescent="0.3">
      <c r="A27" s="21">
        <v>36027</v>
      </c>
      <c r="B27" t="s">
        <v>203</v>
      </c>
      <c r="C27">
        <v>50</v>
      </c>
      <c r="D27">
        <v>0.57999999999999996</v>
      </c>
      <c r="E27" s="140">
        <v>29</v>
      </c>
      <c r="F27" t="s">
        <v>202</v>
      </c>
    </row>
    <row r="28" spans="1:31" ht="14" x14ac:dyDescent="0.3">
      <c r="A28" s="21">
        <v>36028</v>
      </c>
      <c r="B28" t="s">
        <v>203</v>
      </c>
      <c r="C28">
        <v>13</v>
      </c>
      <c r="D28">
        <v>0.57999999999999996</v>
      </c>
      <c r="E28" s="140">
        <v>7.54</v>
      </c>
      <c r="F28" t="s">
        <v>202</v>
      </c>
    </row>
    <row r="29" spans="1:31" ht="14" x14ac:dyDescent="0.3">
      <c r="A29" s="21">
        <v>36000</v>
      </c>
      <c r="B29" t="s">
        <v>213</v>
      </c>
      <c r="C29">
        <v>9000</v>
      </c>
      <c r="D29">
        <v>5.8699999999999996E-4</v>
      </c>
      <c r="E29" s="140">
        <v>5.28</v>
      </c>
      <c r="F29" t="s">
        <v>202</v>
      </c>
    </row>
    <row r="30" spans="1:31" ht="14" x14ac:dyDescent="0.3">
      <c r="A30" s="21">
        <v>36001</v>
      </c>
      <c r="B30" t="s">
        <v>213</v>
      </c>
      <c r="C30">
        <v>64000</v>
      </c>
      <c r="D30">
        <v>5.8699999999999996E-4</v>
      </c>
      <c r="E30" s="140">
        <v>37.549999999999997</v>
      </c>
      <c r="F30" t="s">
        <v>202</v>
      </c>
    </row>
    <row r="31" spans="1:31" ht="14" x14ac:dyDescent="0.3">
      <c r="A31" s="21">
        <v>36002</v>
      </c>
      <c r="B31" t="s">
        <v>213</v>
      </c>
      <c r="C31">
        <v>4000</v>
      </c>
      <c r="D31">
        <v>5.8699999999999996E-4</v>
      </c>
      <c r="E31" s="140">
        <v>2.35</v>
      </c>
      <c r="F31" t="s">
        <v>202</v>
      </c>
    </row>
    <row r="32" spans="1:31" ht="14" x14ac:dyDescent="0.3">
      <c r="A32" s="21">
        <v>36003</v>
      </c>
      <c r="B32" t="s">
        <v>213</v>
      </c>
      <c r="C32">
        <v>44000</v>
      </c>
      <c r="D32">
        <v>5.8699999999999996E-4</v>
      </c>
      <c r="E32" s="140">
        <v>25.81</v>
      </c>
      <c r="F32" t="s">
        <v>202</v>
      </c>
    </row>
    <row r="33" spans="1:6" ht="14" x14ac:dyDescent="0.3">
      <c r="A33" s="21">
        <v>36006</v>
      </c>
      <c r="B33" t="s">
        <v>213</v>
      </c>
      <c r="C33">
        <v>20000</v>
      </c>
      <c r="D33">
        <v>5.8699999999999996E-4</v>
      </c>
      <c r="E33" s="140">
        <v>11.73</v>
      </c>
      <c r="F33" t="s">
        <v>202</v>
      </c>
    </row>
    <row r="34" spans="1:6" ht="14" x14ac:dyDescent="0.3">
      <c r="A34" s="21">
        <v>36008</v>
      </c>
      <c r="B34" t="s">
        <v>213</v>
      </c>
      <c r="C34">
        <v>50000</v>
      </c>
      <c r="D34">
        <v>5.8699999999999996E-4</v>
      </c>
      <c r="E34" s="140">
        <v>29.34</v>
      </c>
      <c r="F34" t="s">
        <v>202</v>
      </c>
    </row>
    <row r="35" spans="1:6" ht="14" x14ac:dyDescent="0.3">
      <c r="A35" s="21">
        <v>36009</v>
      </c>
      <c r="B35" t="s">
        <v>213</v>
      </c>
      <c r="C35">
        <v>5500</v>
      </c>
      <c r="D35">
        <v>5.8699999999999996E-4</v>
      </c>
      <c r="E35" s="140">
        <v>3.23</v>
      </c>
      <c r="F35" t="s">
        <v>202</v>
      </c>
    </row>
    <row r="36" spans="1:6" ht="14" x14ac:dyDescent="0.3">
      <c r="A36" s="21">
        <v>36010</v>
      </c>
      <c r="B36" t="s">
        <v>213</v>
      </c>
      <c r="C36">
        <v>50000</v>
      </c>
      <c r="D36">
        <v>5.8699999999999996E-4</v>
      </c>
      <c r="E36" s="140">
        <v>29.34</v>
      </c>
      <c r="F36" t="s">
        <v>202</v>
      </c>
    </row>
    <row r="37" spans="1:6" ht="14" x14ac:dyDescent="0.3">
      <c r="A37" s="21">
        <v>36011</v>
      </c>
      <c r="B37" t="s">
        <v>213</v>
      </c>
      <c r="C37">
        <v>15000</v>
      </c>
      <c r="D37">
        <v>5.8699999999999996E-4</v>
      </c>
      <c r="E37" s="140">
        <v>8.8000000000000007</v>
      </c>
      <c r="F37" t="s">
        <v>202</v>
      </c>
    </row>
    <row r="38" spans="1:6" ht="14" x14ac:dyDescent="0.3">
      <c r="A38" s="21">
        <v>36014</v>
      </c>
      <c r="B38" t="s">
        <v>215</v>
      </c>
      <c r="C38">
        <v>3000</v>
      </c>
      <c r="D38">
        <v>0.01</v>
      </c>
      <c r="E38" s="140">
        <v>30</v>
      </c>
      <c r="F38" t="s">
        <v>202</v>
      </c>
    </row>
    <row r="39" spans="1:6" ht="14" x14ac:dyDescent="0.3">
      <c r="A39" s="21">
        <v>36021</v>
      </c>
      <c r="B39" t="s">
        <v>219</v>
      </c>
      <c r="C39">
        <v>55</v>
      </c>
      <c r="D39">
        <v>0.70640000000000003</v>
      </c>
      <c r="E39" s="140">
        <v>38.85</v>
      </c>
      <c r="F39" t="s">
        <v>202</v>
      </c>
    </row>
    <row r="40" spans="1:6" ht="14" x14ac:dyDescent="0.3">
      <c r="A40" s="21">
        <v>36022</v>
      </c>
      <c r="B40" t="s">
        <v>219</v>
      </c>
      <c r="C40">
        <v>19</v>
      </c>
      <c r="D40">
        <v>0.70640000000000003</v>
      </c>
      <c r="E40" s="140">
        <v>13.42</v>
      </c>
      <c r="F40" t="s">
        <v>202</v>
      </c>
    </row>
    <row r="41" spans="1:6" ht="14" x14ac:dyDescent="0.3">
      <c r="A41" s="21">
        <v>36024</v>
      </c>
      <c r="B41" t="s">
        <v>219</v>
      </c>
      <c r="C41">
        <v>55</v>
      </c>
      <c r="D41">
        <v>0.70640000000000003</v>
      </c>
      <c r="E41" s="140">
        <v>38.85</v>
      </c>
      <c r="F41" t="s">
        <v>202</v>
      </c>
    </row>
    <row r="42" spans="1:6" ht="14" x14ac:dyDescent="0.3">
      <c r="A42" s="21">
        <v>36025</v>
      </c>
      <c r="B42" t="s">
        <v>219</v>
      </c>
      <c r="C42">
        <v>35</v>
      </c>
      <c r="D42">
        <v>0.70640000000000003</v>
      </c>
      <c r="E42" s="140">
        <v>24.72</v>
      </c>
      <c r="F42" t="s">
        <v>202</v>
      </c>
    </row>
    <row r="43" spans="1:6" ht="14" x14ac:dyDescent="0.3">
      <c r="A43" s="21">
        <v>35996</v>
      </c>
      <c r="B43" t="s">
        <v>216</v>
      </c>
      <c r="C43">
        <v>100</v>
      </c>
      <c r="D43">
        <v>8.2549999999999998E-2</v>
      </c>
      <c r="E43" s="140">
        <v>8.26</v>
      </c>
      <c r="F43" t="s">
        <v>220</v>
      </c>
    </row>
    <row r="44" spans="1:6" ht="14" x14ac:dyDescent="0.3">
      <c r="A44" s="21">
        <v>35997</v>
      </c>
      <c r="B44" t="s">
        <v>216</v>
      </c>
      <c r="C44">
        <v>550</v>
      </c>
      <c r="D44">
        <v>8.2549999999999998E-2</v>
      </c>
      <c r="E44" s="140">
        <v>45.4</v>
      </c>
      <c r="F44" t="s">
        <v>220</v>
      </c>
    </row>
    <row r="45" spans="1:6" ht="14" x14ac:dyDescent="0.3">
      <c r="A45" s="21">
        <v>36030</v>
      </c>
      <c r="B45" t="s">
        <v>198</v>
      </c>
      <c r="C45">
        <v>600</v>
      </c>
      <c r="D45">
        <v>3.0869000000000001E-2</v>
      </c>
      <c r="E45" s="140">
        <v>18.52</v>
      </c>
      <c r="F45" t="s">
        <v>220</v>
      </c>
    </row>
    <row r="46" spans="1:6" ht="14" x14ac:dyDescent="0.3">
      <c r="A46" s="21">
        <v>36016</v>
      </c>
      <c r="B46" t="s">
        <v>201</v>
      </c>
      <c r="C46">
        <v>30</v>
      </c>
      <c r="D46">
        <v>0.1731</v>
      </c>
      <c r="E46" s="140">
        <v>5.19</v>
      </c>
      <c r="F46" t="s">
        <v>220</v>
      </c>
    </row>
    <row r="47" spans="1:6" ht="14" x14ac:dyDescent="0.3">
      <c r="A47" s="21">
        <v>36027</v>
      </c>
      <c r="B47" t="s">
        <v>203</v>
      </c>
      <c r="C47">
        <v>16</v>
      </c>
      <c r="D47">
        <v>0.57999999999999996</v>
      </c>
      <c r="E47" s="140">
        <v>9.2799999999999994</v>
      </c>
      <c r="F47" t="s">
        <v>220</v>
      </c>
    </row>
    <row r="48" spans="1:6" ht="14" x14ac:dyDescent="0.3">
      <c r="A48" s="21">
        <v>36028</v>
      </c>
      <c r="B48" t="s">
        <v>203</v>
      </c>
      <c r="C48">
        <v>28</v>
      </c>
      <c r="D48">
        <v>0.57999999999999996</v>
      </c>
      <c r="E48" s="140">
        <v>16.239999999999998</v>
      </c>
      <c r="F48" t="s">
        <v>220</v>
      </c>
    </row>
    <row r="49" spans="1:6" ht="14" x14ac:dyDescent="0.3">
      <c r="A49" s="21">
        <v>36000</v>
      </c>
      <c r="B49" t="s">
        <v>213</v>
      </c>
      <c r="C49">
        <v>1500</v>
      </c>
      <c r="D49">
        <v>5.8699999999999996E-4</v>
      </c>
      <c r="E49" s="140">
        <v>0.88</v>
      </c>
      <c r="F49" t="s">
        <v>220</v>
      </c>
    </row>
    <row r="50" spans="1:6" ht="14" x14ac:dyDescent="0.3">
      <c r="A50" s="21">
        <v>36002</v>
      </c>
      <c r="B50" t="s">
        <v>213</v>
      </c>
      <c r="C50">
        <v>28000</v>
      </c>
      <c r="D50">
        <v>5.8699999999999996E-4</v>
      </c>
      <c r="E50" s="140">
        <v>16.43</v>
      </c>
      <c r="F50" t="s">
        <v>220</v>
      </c>
    </row>
    <row r="51" spans="1:6" ht="14" x14ac:dyDescent="0.3">
      <c r="A51" s="21">
        <v>36008</v>
      </c>
      <c r="B51" t="s">
        <v>213</v>
      </c>
      <c r="C51">
        <v>12000</v>
      </c>
      <c r="D51">
        <v>5.8699999999999996E-4</v>
      </c>
      <c r="E51" s="140">
        <v>7.04</v>
      </c>
      <c r="F51" t="s">
        <v>220</v>
      </c>
    </row>
    <row r="52" spans="1:6" ht="14" x14ac:dyDescent="0.3">
      <c r="A52" s="21">
        <v>36013</v>
      </c>
      <c r="B52" t="s">
        <v>215</v>
      </c>
      <c r="C52">
        <v>3500</v>
      </c>
      <c r="D52">
        <v>0.01</v>
      </c>
      <c r="E52" s="140">
        <v>35</v>
      </c>
      <c r="F52" t="s">
        <v>220</v>
      </c>
    </row>
    <row r="53" spans="1:6" ht="14" x14ac:dyDescent="0.3">
      <c r="A53" s="21">
        <v>36027</v>
      </c>
      <c r="B53" t="s">
        <v>203</v>
      </c>
      <c r="C53">
        <v>125</v>
      </c>
      <c r="D53">
        <v>0.57999999999999996</v>
      </c>
      <c r="E53" s="140">
        <v>72.5</v>
      </c>
      <c r="F53" t="s">
        <v>204</v>
      </c>
    </row>
    <row r="54" spans="1:6" ht="14" x14ac:dyDescent="0.3">
      <c r="A54" s="21">
        <v>35993</v>
      </c>
      <c r="B54" t="s">
        <v>209</v>
      </c>
      <c r="C54">
        <v>56</v>
      </c>
      <c r="D54">
        <v>1</v>
      </c>
      <c r="E54" s="140">
        <v>56</v>
      </c>
      <c r="F54" t="s">
        <v>204</v>
      </c>
    </row>
    <row r="55" spans="1:6" ht="14" x14ac:dyDescent="0.3">
      <c r="A55" s="21">
        <v>35996</v>
      </c>
      <c r="B55" t="s">
        <v>216</v>
      </c>
      <c r="C55">
        <v>328</v>
      </c>
      <c r="D55">
        <v>8.2549999999999998E-2</v>
      </c>
      <c r="E55" s="140">
        <v>27.08</v>
      </c>
      <c r="F55" t="s">
        <v>204</v>
      </c>
    </row>
    <row r="56" spans="1:6" ht="14" x14ac:dyDescent="0.3">
      <c r="A56" s="21">
        <v>36031</v>
      </c>
      <c r="B56" t="s">
        <v>198</v>
      </c>
      <c r="C56">
        <v>180</v>
      </c>
      <c r="D56">
        <v>3.0869000000000001E-2</v>
      </c>
      <c r="E56" s="140">
        <v>5.56</v>
      </c>
      <c r="F56" t="s">
        <v>204</v>
      </c>
    </row>
    <row r="57" spans="1:6" ht="14" x14ac:dyDescent="0.3">
      <c r="A57" s="21">
        <v>36031</v>
      </c>
      <c r="B57" t="s">
        <v>198</v>
      </c>
      <c r="C57">
        <v>180</v>
      </c>
      <c r="D57">
        <v>3.0869000000000001E-2</v>
      </c>
      <c r="E57" s="140">
        <v>5.56</v>
      </c>
      <c r="F57" t="s">
        <v>204</v>
      </c>
    </row>
    <row r="58" spans="1:6" ht="14" x14ac:dyDescent="0.3">
      <c r="A58" s="21">
        <v>36031</v>
      </c>
      <c r="B58" t="s">
        <v>198</v>
      </c>
      <c r="C58">
        <v>1030</v>
      </c>
      <c r="D58">
        <v>3.0869000000000001E-2</v>
      </c>
      <c r="E58" s="140">
        <v>31.8</v>
      </c>
      <c r="F58" t="s">
        <v>204</v>
      </c>
    </row>
    <row r="59" spans="1:6" ht="14" x14ac:dyDescent="0.3">
      <c r="A59" s="21">
        <v>36028</v>
      </c>
      <c r="B59" t="s">
        <v>203</v>
      </c>
      <c r="C59">
        <v>10</v>
      </c>
      <c r="D59">
        <v>0.57999999999999996</v>
      </c>
      <c r="E59" s="140">
        <v>5.8</v>
      </c>
      <c r="F59" t="s">
        <v>204</v>
      </c>
    </row>
    <row r="60" spans="1:6" ht="14" x14ac:dyDescent="0.3">
      <c r="A60" s="21">
        <v>35989</v>
      </c>
      <c r="B60" t="s">
        <v>211</v>
      </c>
      <c r="C60">
        <v>850</v>
      </c>
      <c r="D60">
        <v>4.5589999999999997E-3</v>
      </c>
      <c r="E60" s="140">
        <v>3.88</v>
      </c>
      <c r="F60" t="s">
        <v>204</v>
      </c>
    </row>
    <row r="61" spans="1:6" ht="14" x14ac:dyDescent="0.3">
      <c r="A61" s="21">
        <v>35989</v>
      </c>
      <c r="B61" t="s">
        <v>211</v>
      </c>
      <c r="C61">
        <v>4000</v>
      </c>
      <c r="D61">
        <v>4.5589999999999997E-3</v>
      </c>
      <c r="E61" s="140">
        <v>18.239999999999998</v>
      </c>
      <c r="F61" t="s">
        <v>204</v>
      </c>
    </row>
    <row r="62" spans="1:6" ht="14" x14ac:dyDescent="0.3">
      <c r="A62" s="21">
        <v>35989</v>
      </c>
      <c r="B62" t="s">
        <v>211</v>
      </c>
      <c r="C62">
        <v>4200</v>
      </c>
      <c r="D62">
        <v>4.5589999999999997E-3</v>
      </c>
      <c r="E62" s="140">
        <v>19.149999999999999</v>
      </c>
      <c r="F62" t="s">
        <v>204</v>
      </c>
    </row>
    <row r="63" spans="1:6" ht="14" x14ac:dyDescent="0.3">
      <c r="A63" s="21">
        <v>36001</v>
      </c>
      <c r="B63" t="s">
        <v>213</v>
      </c>
      <c r="C63">
        <v>40000</v>
      </c>
      <c r="D63">
        <v>5.8699999999999996E-4</v>
      </c>
      <c r="E63" s="140">
        <v>23.47</v>
      </c>
      <c r="F63" t="s">
        <v>204</v>
      </c>
    </row>
    <row r="64" spans="1:6" ht="14" x14ac:dyDescent="0.3">
      <c r="A64" s="21">
        <v>36005</v>
      </c>
      <c r="B64" t="s">
        <v>213</v>
      </c>
      <c r="C64">
        <v>8000</v>
      </c>
      <c r="D64">
        <v>5.8699999999999996E-4</v>
      </c>
      <c r="E64" s="140">
        <v>4.6900000000000004</v>
      </c>
      <c r="F64" t="s">
        <v>204</v>
      </c>
    </row>
    <row r="65" spans="1:6" ht="14" x14ac:dyDescent="0.3">
      <c r="A65" s="21">
        <v>36005</v>
      </c>
      <c r="B65" t="s">
        <v>213</v>
      </c>
      <c r="C65">
        <v>23500</v>
      </c>
      <c r="D65">
        <v>5.8699999999999996E-4</v>
      </c>
      <c r="E65" s="140">
        <v>13.79</v>
      </c>
      <c r="F65" t="s">
        <v>204</v>
      </c>
    </row>
    <row r="66" spans="1:6" ht="14" x14ac:dyDescent="0.3">
      <c r="A66" s="21">
        <v>36026</v>
      </c>
      <c r="B66" t="s">
        <v>203</v>
      </c>
      <c r="C66">
        <v>110</v>
      </c>
      <c r="D66">
        <v>0.57999999999999996</v>
      </c>
      <c r="E66" s="140">
        <v>63.8</v>
      </c>
      <c r="F66" t="s">
        <v>206</v>
      </c>
    </row>
    <row r="67" spans="1:6" ht="14" x14ac:dyDescent="0.3">
      <c r="A67" s="21">
        <v>36027</v>
      </c>
      <c r="B67" t="s">
        <v>203</v>
      </c>
      <c r="C67">
        <v>110</v>
      </c>
      <c r="D67">
        <v>0.57999999999999996</v>
      </c>
      <c r="E67" s="140">
        <v>63.8</v>
      </c>
      <c r="F67" t="s">
        <v>206</v>
      </c>
    </row>
    <row r="68" spans="1:6" ht="14" x14ac:dyDescent="0.3">
      <c r="A68" s="21">
        <v>36000</v>
      </c>
      <c r="B68" t="s">
        <v>213</v>
      </c>
      <c r="C68">
        <v>100000</v>
      </c>
      <c r="D68">
        <v>5.8699999999999996E-4</v>
      </c>
      <c r="E68" s="140">
        <v>58.67</v>
      </c>
      <c r="F68" t="s">
        <v>206</v>
      </c>
    </row>
    <row r="69" spans="1:6" ht="14" x14ac:dyDescent="0.3">
      <c r="A69" s="21">
        <v>36001</v>
      </c>
      <c r="B69" t="s">
        <v>213</v>
      </c>
      <c r="C69">
        <v>100000</v>
      </c>
      <c r="D69">
        <v>5.8699999999999996E-4</v>
      </c>
      <c r="E69" s="140">
        <v>58.67</v>
      </c>
      <c r="F69" t="s">
        <v>206</v>
      </c>
    </row>
    <row r="70" spans="1:6" ht="14" x14ac:dyDescent="0.3">
      <c r="A70" s="21">
        <v>36014</v>
      </c>
      <c r="B70" t="s">
        <v>215</v>
      </c>
      <c r="C70">
        <v>5500</v>
      </c>
      <c r="D70">
        <v>0.01</v>
      </c>
      <c r="E70" s="140">
        <v>55</v>
      </c>
      <c r="F70" t="s">
        <v>206</v>
      </c>
    </row>
    <row r="71" spans="1:6" ht="14" x14ac:dyDescent="0.3">
      <c r="A71" s="21">
        <v>36021</v>
      </c>
      <c r="B71" t="s">
        <v>219</v>
      </c>
      <c r="C71">
        <v>130</v>
      </c>
      <c r="D71">
        <v>0.70640000000000003</v>
      </c>
      <c r="E71" s="140">
        <v>91.83</v>
      </c>
      <c r="F71" t="s">
        <v>206</v>
      </c>
    </row>
    <row r="72" spans="1:6" ht="14" x14ac:dyDescent="0.3">
      <c r="A72" s="21">
        <v>36023</v>
      </c>
      <c r="B72" t="s">
        <v>219</v>
      </c>
      <c r="C72">
        <v>130</v>
      </c>
      <c r="D72">
        <v>0.70640000000000003</v>
      </c>
      <c r="E72" s="140">
        <v>91.83</v>
      </c>
      <c r="F72" t="s">
        <v>206</v>
      </c>
    </row>
    <row r="73" spans="1:6" ht="14" x14ac:dyDescent="0.3">
      <c r="A73" s="21">
        <v>36024</v>
      </c>
      <c r="B73" t="s">
        <v>219</v>
      </c>
      <c r="C73">
        <v>130</v>
      </c>
      <c r="D73">
        <v>0.70640000000000003</v>
      </c>
      <c r="E73" s="140">
        <v>91.83</v>
      </c>
      <c r="F73" t="s">
        <v>206</v>
      </c>
    </row>
    <row r="74" spans="1:6" ht="14" x14ac:dyDescent="0.3">
      <c r="A74" s="21">
        <v>36025</v>
      </c>
      <c r="B74" t="s">
        <v>219</v>
      </c>
      <c r="C74">
        <v>130</v>
      </c>
      <c r="D74">
        <v>0.70640000000000003</v>
      </c>
      <c r="E74" s="140">
        <v>91.83</v>
      </c>
      <c r="F74" t="s">
        <v>206</v>
      </c>
    </row>
    <row r="75" spans="1:6" ht="14" x14ac:dyDescent="0.3">
      <c r="A75" s="21">
        <v>35995</v>
      </c>
      <c r="B75" t="s">
        <v>216</v>
      </c>
      <c r="C75">
        <v>500</v>
      </c>
      <c r="D75">
        <v>8.2549999999999998E-2</v>
      </c>
      <c r="E75" s="140">
        <v>41.28</v>
      </c>
      <c r="F75" t="s">
        <v>206</v>
      </c>
    </row>
    <row r="76" spans="1:6" ht="14" x14ac:dyDescent="0.3">
      <c r="A76" s="21">
        <v>35996</v>
      </c>
      <c r="B76" t="s">
        <v>216</v>
      </c>
      <c r="C76">
        <v>500</v>
      </c>
      <c r="D76">
        <v>8.2549999999999998E-2</v>
      </c>
      <c r="E76" s="140">
        <v>41.28</v>
      </c>
      <c r="F76" t="s">
        <v>206</v>
      </c>
    </row>
    <row r="77" spans="1:6" ht="14" x14ac:dyDescent="0.3">
      <c r="A77" s="21">
        <v>35997</v>
      </c>
      <c r="B77" t="s">
        <v>216</v>
      </c>
      <c r="C77">
        <v>500</v>
      </c>
      <c r="D77">
        <v>8.2549999999999998E-2</v>
      </c>
      <c r="E77" s="140">
        <v>41.28</v>
      </c>
      <c r="F77" t="s">
        <v>206</v>
      </c>
    </row>
    <row r="78" spans="1:6" ht="14" x14ac:dyDescent="0.3">
      <c r="A78" s="21">
        <v>35998</v>
      </c>
      <c r="B78" t="s">
        <v>216</v>
      </c>
      <c r="C78">
        <v>600</v>
      </c>
      <c r="D78">
        <v>8.2549999999999998E-2</v>
      </c>
      <c r="E78" s="140">
        <v>49.53</v>
      </c>
      <c r="F78" t="s">
        <v>206</v>
      </c>
    </row>
    <row r="79" spans="1:6" ht="14" x14ac:dyDescent="0.3">
      <c r="A79" s="21">
        <v>36029</v>
      </c>
      <c r="B79" t="s">
        <v>198</v>
      </c>
      <c r="C79">
        <v>1300</v>
      </c>
      <c r="D79">
        <v>3.0869000000000001E-2</v>
      </c>
      <c r="E79" s="140">
        <v>40.130000000000003</v>
      </c>
      <c r="F79" t="s">
        <v>206</v>
      </c>
    </row>
    <row r="80" spans="1:6" ht="14" x14ac:dyDescent="0.3">
      <c r="A80" s="21">
        <v>36030</v>
      </c>
      <c r="B80" t="s">
        <v>198</v>
      </c>
      <c r="C80">
        <v>1300</v>
      </c>
      <c r="D80">
        <v>3.0869000000000001E-2</v>
      </c>
      <c r="E80" s="140">
        <v>40.130000000000003</v>
      </c>
      <c r="F80" t="s">
        <v>206</v>
      </c>
    </row>
    <row r="81" spans="1:6" ht="14" x14ac:dyDescent="0.3">
      <c r="A81" s="21">
        <v>36016</v>
      </c>
      <c r="B81" t="s">
        <v>201</v>
      </c>
      <c r="C81">
        <v>250</v>
      </c>
      <c r="D81">
        <v>0.1731</v>
      </c>
      <c r="E81" s="140">
        <v>43.28</v>
      </c>
      <c r="F81" t="s">
        <v>206</v>
      </c>
    </row>
    <row r="82" spans="1:6" ht="14" x14ac:dyDescent="0.3">
      <c r="A82" s="21">
        <v>36017</v>
      </c>
      <c r="B82" t="s">
        <v>201</v>
      </c>
      <c r="C82">
        <v>250</v>
      </c>
      <c r="D82">
        <v>0.1731</v>
      </c>
      <c r="E82" s="140">
        <v>43.28</v>
      </c>
      <c r="F82" t="s">
        <v>206</v>
      </c>
    </row>
    <row r="83" spans="1:6" ht="14" x14ac:dyDescent="0.3">
      <c r="A83" s="21">
        <v>36018</v>
      </c>
      <c r="B83" t="s">
        <v>201</v>
      </c>
      <c r="C83">
        <v>195</v>
      </c>
      <c r="D83">
        <v>0.1731</v>
      </c>
      <c r="E83" s="140">
        <v>33.75</v>
      </c>
      <c r="F83" t="s">
        <v>206</v>
      </c>
    </row>
    <row r="84" spans="1:6" ht="14" x14ac:dyDescent="0.3">
      <c r="A84" s="21">
        <v>36019</v>
      </c>
      <c r="B84" t="s">
        <v>201</v>
      </c>
      <c r="C84">
        <v>195</v>
      </c>
      <c r="D84">
        <v>0.1731</v>
      </c>
      <c r="E84" s="140">
        <v>33.75</v>
      </c>
      <c r="F84" t="s">
        <v>206</v>
      </c>
    </row>
    <row r="85" spans="1:6" ht="14" x14ac:dyDescent="0.3">
      <c r="A85" s="21">
        <v>36020</v>
      </c>
      <c r="B85" t="s">
        <v>201</v>
      </c>
      <c r="C85">
        <v>195</v>
      </c>
      <c r="D85">
        <v>0.1731</v>
      </c>
      <c r="E85" s="140">
        <v>33.75</v>
      </c>
      <c r="F85" t="s">
        <v>206</v>
      </c>
    </row>
    <row r="86" spans="1:6" ht="14" x14ac:dyDescent="0.3">
      <c r="A86" s="21">
        <v>36000</v>
      </c>
      <c r="B86" t="s">
        <v>203</v>
      </c>
      <c r="C86">
        <v>60</v>
      </c>
      <c r="D86">
        <v>0.57999999999999996</v>
      </c>
      <c r="E86" s="140">
        <v>34.799999999999997</v>
      </c>
      <c r="F86" t="s">
        <v>206</v>
      </c>
    </row>
    <row r="87" spans="1:6" ht="14" x14ac:dyDescent="0.3">
      <c r="A87" s="21">
        <v>36002</v>
      </c>
      <c r="B87" t="s">
        <v>213</v>
      </c>
      <c r="C87">
        <v>80000</v>
      </c>
      <c r="D87">
        <v>5.8699999999999996E-4</v>
      </c>
      <c r="E87" s="140">
        <v>46.94</v>
      </c>
      <c r="F87" t="s">
        <v>206</v>
      </c>
    </row>
    <row r="88" spans="1:6" ht="14" x14ac:dyDescent="0.3">
      <c r="A88" s="21">
        <v>36003</v>
      </c>
      <c r="B88" t="s">
        <v>213</v>
      </c>
      <c r="C88">
        <v>80000</v>
      </c>
      <c r="D88">
        <v>5.8699999999999996E-4</v>
      </c>
      <c r="E88" s="140">
        <v>46.94</v>
      </c>
      <c r="F88" t="s">
        <v>206</v>
      </c>
    </row>
    <row r="89" spans="1:6" ht="14" x14ac:dyDescent="0.3">
      <c r="A89" s="21">
        <v>36004</v>
      </c>
      <c r="B89" t="s">
        <v>213</v>
      </c>
      <c r="C89">
        <v>80000</v>
      </c>
      <c r="D89">
        <v>5.8699999999999996E-4</v>
      </c>
      <c r="E89" s="140">
        <v>46.94</v>
      </c>
      <c r="F89" t="s">
        <v>206</v>
      </c>
    </row>
    <row r="90" spans="1:6" ht="14" x14ac:dyDescent="0.3">
      <c r="A90" s="21">
        <v>36005</v>
      </c>
      <c r="B90" t="s">
        <v>213</v>
      </c>
      <c r="C90">
        <v>80000</v>
      </c>
      <c r="D90">
        <v>5.8699999999999996E-4</v>
      </c>
      <c r="E90" s="140">
        <v>46.94</v>
      </c>
      <c r="F90" t="s">
        <v>206</v>
      </c>
    </row>
    <row r="91" spans="1:6" ht="14" x14ac:dyDescent="0.3">
      <c r="A91" s="21">
        <v>36006</v>
      </c>
      <c r="B91" t="s">
        <v>213</v>
      </c>
      <c r="C91">
        <v>70000</v>
      </c>
      <c r="D91">
        <v>5.8699999999999996E-4</v>
      </c>
      <c r="E91" s="140">
        <v>41.07</v>
      </c>
      <c r="F91" t="s">
        <v>206</v>
      </c>
    </row>
    <row r="92" spans="1:6" ht="14" x14ac:dyDescent="0.3">
      <c r="A92" s="21">
        <v>36007</v>
      </c>
      <c r="B92" t="s">
        <v>213</v>
      </c>
      <c r="C92">
        <v>70000</v>
      </c>
      <c r="D92">
        <v>5.8699999999999996E-4</v>
      </c>
      <c r="E92" s="140">
        <v>41.07</v>
      </c>
      <c r="F92" t="s">
        <v>206</v>
      </c>
    </row>
    <row r="93" spans="1:6" ht="14" x14ac:dyDescent="0.3">
      <c r="A93" s="21">
        <v>36008</v>
      </c>
      <c r="B93" t="s">
        <v>213</v>
      </c>
      <c r="C93">
        <v>70000</v>
      </c>
      <c r="D93">
        <v>5.8699999999999996E-4</v>
      </c>
      <c r="E93" s="140">
        <v>41.07</v>
      </c>
      <c r="F93" t="s">
        <v>206</v>
      </c>
    </row>
    <row r="94" spans="1:6" ht="14" x14ac:dyDescent="0.3">
      <c r="A94" s="21">
        <v>36009</v>
      </c>
      <c r="B94" t="s">
        <v>213</v>
      </c>
      <c r="C94">
        <v>70000</v>
      </c>
      <c r="D94">
        <v>5.8699999999999996E-4</v>
      </c>
      <c r="E94" s="140">
        <v>41.07</v>
      </c>
      <c r="F94" t="s">
        <v>206</v>
      </c>
    </row>
    <row r="95" spans="1:6" ht="14" x14ac:dyDescent="0.3">
      <c r="A95" s="21">
        <v>36010</v>
      </c>
      <c r="B95" t="s">
        <v>213</v>
      </c>
      <c r="C95">
        <v>70000</v>
      </c>
      <c r="D95">
        <v>5.8699999999999996E-4</v>
      </c>
      <c r="E95" s="140">
        <v>41.07</v>
      </c>
      <c r="F95" t="s">
        <v>206</v>
      </c>
    </row>
    <row r="96" spans="1:6" ht="14" x14ac:dyDescent="0.3">
      <c r="A96" s="21">
        <v>36012</v>
      </c>
      <c r="B96" t="s">
        <v>215</v>
      </c>
      <c r="C96">
        <v>4500</v>
      </c>
      <c r="D96">
        <v>0.01</v>
      </c>
      <c r="E96" s="140">
        <v>45</v>
      </c>
      <c r="F96" t="s">
        <v>206</v>
      </c>
    </row>
    <row r="97" spans="1:6" ht="14" x14ac:dyDescent="0.3">
      <c r="A97" s="21">
        <v>36013</v>
      </c>
      <c r="B97" t="s">
        <v>215</v>
      </c>
      <c r="C97">
        <v>4500</v>
      </c>
      <c r="D97">
        <v>0.01</v>
      </c>
      <c r="E97" s="140">
        <v>45</v>
      </c>
      <c r="F97" t="s">
        <v>206</v>
      </c>
    </row>
    <row r="98" spans="1:6" ht="14" x14ac:dyDescent="0.3">
      <c r="A98" s="21">
        <v>36015</v>
      </c>
      <c r="B98" t="s">
        <v>215</v>
      </c>
      <c r="C98">
        <v>4500</v>
      </c>
      <c r="D98">
        <v>0.01</v>
      </c>
      <c r="E98" s="140">
        <v>45</v>
      </c>
      <c r="F98" t="s">
        <v>206</v>
      </c>
    </row>
    <row r="99" spans="1:6" ht="14" x14ac:dyDescent="0.3">
      <c r="A99" s="21">
        <v>35992</v>
      </c>
      <c r="B99" t="s">
        <v>209</v>
      </c>
      <c r="C99">
        <v>40</v>
      </c>
      <c r="D99">
        <v>1</v>
      </c>
      <c r="E99" s="140">
        <v>40</v>
      </c>
      <c r="F99" t="s">
        <v>206</v>
      </c>
    </row>
    <row r="100" spans="1:6" ht="14" x14ac:dyDescent="0.3">
      <c r="A100" s="21">
        <v>36011</v>
      </c>
      <c r="B100" t="s">
        <v>209</v>
      </c>
      <c r="C100">
        <v>34</v>
      </c>
      <c r="D100">
        <v>1</v>
      </c>
      <c r="E100" s="140">
        <v>34</v>
      </c>
      <c r="F100" t="s">
        <v>206</v>
      </c>
    </row>
    <row r="101" spans="1:6" ht="14" x14ac:dyDescent="0.3">
      <c r="A101" s="21">
        <v>36017</v>
      </c>
      <c r="B101" t="s">
        <v>201</v>
      </c>
      <c r="C101">
        <v>320</v>
      </c>
      <c r="D101">
        <v>0.1731</v>
      </c>
      <c r="E101" s="140">
        <v>55.39</v>
      </c>
      <c r="F101" t="s">
        <v>221</v>
      </c>
    </row>
    <row r="102" spans="1:6" ht="14" x14ac:dyDescent="0.3">
      <c r="A102" s="21">
        <v>35996</v>
      </c>
      <c r="B102" t="s">
        <v>216</v>
      </c>
      <c r="C102">
        <v>180</v>
      </c>
      <c r="D102">
        <v>8.2549999999999998E-2</v>
      </c>
      <c r="E102" s="140">
        <v>14.86</v>
      </c>
      <c r="F102" t="s">
        <v>221</v>
      </c>
    </row>
    <row r="103" spans="1:6" ht="14" x14ac:dyDescent="0.3">
      <c r="A103" s="21">
        <v>35997</v>
      </c>
      <c r="B103" t="s">
        <v>216</v>
      </c>
      <c r="C103">
        <v>120</v>
      </c>
      <c r="D103">
        <v>8.2549999999999998E-2</v>
      </c>
      <c r="E103" s="140">
        <v>9.91</v>
      </c>
      <c r="F103" t="s">
        <v>221</v>
      </c>
    </row>
    <row r="104" spans="1:6" ht="14" x14ac:dyDescent="0.3">
      <c r="A104" s="21">
        <v>35999</v>
      </c>
      <c r="B104" t="s">
        <v>216</v>
      </c>
      <c r="C104">
        <v>130</v>
      </c>
      <c r="D104">
        <v>8.2549999999999998E-2</v>
      </c>
      <c r="E104" s="140">
        <v>10.73</v>
      </c>
      <c r="F104" t="s">
        <v>221</v>
      </c>
    </row>
    <row r="105" spans="1:6" ht="14" x14ac:dyDescent="0.3">
      <c r="A105" s="21">
        <v>35999</v>
      </c>
      <c r="B105" t="s">
        <v>216</v>
      </c>
      <c r="C105">
        <v>640</v>
      </c>
      <c r="D105">
        <v>8.2549999999999998E-2</v>
      </c>
      <c r="E105" s="140">
        <v>25</v>
      </c>
      <c r="F105" t="s">
        <v>221</v>
      </c>
    </row>
    <row r="106" spans="1:6" ht="14" x14ac:dyDescent="0.3">
      <c r="A106" s="21">
        <v>36031</v>
      </c>
      <c r="B106" t="s">
        <v>198</v>
      </c>
      <c r="C106">
        <v>500</v>
      </c>
      <c r="D106">
        <v>3.0869000000000001E-2</v>
      </c>
      <c r="E106" s="140">
        <v>15.43</v>
      </c>
      <c r="F106" t="s">
        <v>221</v>
      </c>
    </row>
    <row r="107" spans="1:6" ht="14" x14ac:dyDescent="0.3">
      <c r="A107" s="21">
        <v>36016</v>
      </c>
      <c r="B107" t="s">
        <v>201</v>
      </c>
      <c r="C107">
        <v>30</v>
      </c>
      <c r="D107">
        <v>0.1731</v>
      </c>
      <c r="E107" s="140">
        <v>5.19</v>
      </c>
      <c r="F107" t="s">
        <v>221</v>
      </c>
    </row>
    <row r="108" spans="1:6" ht="14" x14ac:dyDescent="0.3">
      <c r="A108" s="21">
        <v>36017</v>
      </c>
      <c r="B108" t="s">
        <v>201</v>
      </c>
      <c r="C108">
        <v>20</v>
      </c>
      <c r="D108">
        <v>0.1731</v>
      </c>
      <c r="E108" s="140">
        <v>3.46</v>
      </c>
      <c r="F108" t="s">
        <v>221</v>
      </c>
    </row>
    <row r="109" spans="1:6" ht="14" x14ac:dyDescent="0.3">
      <c r="A109" s="21">
        <v>36019</v>
      </c>
      <c r="B109" t="s">
        <v>201</v>
      </c>
      <c r="C109">
        <v>60</v>
      </c>
      <c r="D109">
        <v>0.1731</v>
      </c>
      <c r="E109" s="140">
        <v>10.39</v>
      </c>
      <c r="F109" t="s">
        <v>221</v>
      </c>
    </row>
    <row r="110" spans="1:6" ht="14" x14ac:dyDescent="0.3">
      <c r="A110" s="21">
        <v>36028</v>
      </c>
      <c r="B110" t="s">
        <v>203</v>
      </c>
      <c r="C110">
        <v>22</v>
      </c>
      <c r="D110">
        <v>0.57999999999999996</v>
      </c>
      <c r="E110" s="140">
        <v>12.76</v>
      </c>
      <c r="F110" t="s">
        <v>221</v>
      </c>
    </row>
    <row r="111" spans="1:6" ht="14" x14ac:dyDescent="0.3">
      <c r="A111" s="21">
        <v>36004</v>
      </c>
      <c r="B111" t="s">
        <v>213</v>
      </c>
      <c r="C111">
        <v>58000</v>
      </c>
      <c r="D111">
        <v>5.8699999999999996E-4</v>
      </c>
      <c r="E111" s="140">
        <v>34.03</v>
      </c>
      <c r="F111" t="s">
        <v>221</v>
      </c>
    </row>
    <row r="112" spans="1:6" ht="14" x14ac:dyDescent="0.3">
      <c r="A112" s="21">
        <v>36005</v>
      </c>
      <c r="B112" t="s">
        <v>213</v>
      </c>
      <c r="C112">
        <v>14000</v>
      </c>
      <c r="D112">
        <v>5.8699999999999996E-4</v>
      </c>
      <c r="E112" s="140">
        <v>8.2100000000000009</v>
      </c>
      <c r="F112" t="s">
        <v>221</v>
      </c>
    </row>
    <row r="113" spans="1:6" ht="14" x14ac:dyDescent="0.3">
      <c r="A113" s="21">
        <v>36007</v>
      </c>
      <c r="B113" t="s">
        <v>213</v>
      </c>
      <c r="C113">
        <v>57000</v>
      </c>
      <c r="D113">
        <v>5.8699999999999996E-4</v>
      </c>
      <c r="E113" s="140">
        <v>33.44</v>
      </c>
      <c r="F113" t="s">
        <v>221</v>
      </c>
    </row>
    <row r="114" spans="1:6" ht="14" x14ac:dyDescent="0.3">
      <c r="A114" s="21">
        <v>35996</v>
      </c>
      <c r="B114" t="s">
        <v>216</v>
      </c>
      <c r="C114">
        <v>26</v>
      </c>
      <c r="D114">
        <v>8.2549999999999998E-2</v>
      </c>
      <c r="E114" s="140">
        <v>2.15</v>
      </c>
      <c r="F114" t="s">
        <v>214</v>
      </c>
    </row>
    <row r="115" spans="1:6" ht="14" x14ac:dyDescent="0.3">
      <c r="A115" s="21">
        <v>35997</v>
      </c>
      <c r="B115" t="s">
        <v>216</v>
      </c>
      <c r="C115">
        <v>102</v>
      </c>
      <c r="D115">
        <v>8.2549999999999998E-2</v>
      </c>
      <c r="E115" s="140">
        <v>8.42</v>
      </c>
      <c r="F115" t="s">
        <v>214</v>
      </c>
    </row>
    <row r="116" spans="1:6" ht="14" x14ac:dyDescent="0.3">
      <c r="A116" s="21">
        <v>35997</v>
      </c>
      <c r="B116" t="s">
        <v>216</v>
      </c>
      <c r="C116">
        <v>160</v>
      </c>
      <c r="D116">
        <v>8.2549999999999998E-2</v>
      </c>
      <c r="E116" s="140">
        <v>13.21</v>
      </c>
      <c r="F116" t="s">
        <v>214</v>
      </c>
    </row>
    <row r="117" spans="1:6" ht="14" x14ac:dyDescent="0.3">
      <c r="A117" s="21">
        <v>35999</v>
      </c>
      <c r="B117" t="s">
        <v>216</v>
      </c>
      <c r="C117">
        <v>65</v>
      </c>
      <c r="D117">
        <v>8.2549999999999998E-2</v>
      </c>
      <c r="E117" s="140">
        <v>5.37</v>
      </c>
      <c r="F117" t="s">
        <v>214</v>
      </c>
    </row>
    <row r="118" spans="1:6" ht="14" x14ac:dyDescent="0.3">
      <c r="A118" s="21">
        <v>36029</v>
      </c>
      <c r="B118" t="s">
        <v>198</v>
      </c>
      <c r="C118">
        <v>89</v>
      </c>
      <c r="D118">
        <v>3.0869000000000001E-2</v>
      </c>
      <c r="E118" s="140">
        <v>2.75</v>
      </c>
      <c r="F118" t="s">
        <v>214</v>
      </c>
    </row>
    <row r="119" spans="1:6" ht="14" x14ac:dyDescent="0.3">
      <c r="A119" s="21">
        <v>36031</v>
      </c>
      <c r="B119" t="s">
        <v>198</v>
      </c>
      <c r="C119">
        <v>484</v>
      </c>
      <c r="D119">
        <v>3.0869000000000001E-2</v>
      </c>
      <c r="E119" s="140">
        <v>14.94</v>
      </c>
      <c r="F119" t="s">
        <v>214</v>
      </c>
    </row>
    <row r="120" spans="1:6" ht="14" x14ac:dyDescent="0.3">
      <c r="A120" s="21">
        <v>36016</v>
      </c>
      <c r="B120" t="s">
        <v>201</v>
      </c>
      <c r="C120">
        <v>50</v>
      </c>
      <c r="D120">
        <v>0.1731</v>
      </c>
      <c r="E120" s="140">
        <v>8.66</v>
      </c>
      <c r="F120" t="s">
        <v>214</v>
      </c>
    </row>
    <row r="121" spans="1:6" ht="14" x14ac:dyDescent="0.3">
      <c r="A121" s="21">
        <v>36019</v>
      </c>
      <c r="B121" t="s">
        <v>201</v>
      </c>
      <c r="C121">
        <v>50</v>
      </c>
      <c r="D121">
        <v>0.1731</v>
      </c>
      <c r="E121" s="140">
        <v>8.66</v>
      </c>
      <c r="F121" t="s">
        <v>214</v>
      </c>
    </row>
    <row r="122" spans="1:6" ht="14" x14ac:dyDescent="0.3">
      <c r="A122" s="21">
        <v>36020</v>
      </c>
      <c r="B122" t="s">
        <v>201</v>
      </c>
      <c r="C122">
        <v>60</v>
      </c>
      <c r="D122">
        <v>0.1731</v>
      </c>
      <c r="E122" s="140">
        <v>10.39</v>
      </c>
      <c r="F122" t="s">
        <v>214</v>
      </c>
    </row>
    <row r="123" spans="1:6" ht="14" x14ac:dyDescent="0.3">
      <c r="A123" s="21">
        <v>36027</v>
      </c>
      <c r="B123" t="s">
        <v>203</v>
      </c>
      <c r="C123">
        <v>21</v>
      </c>
      <c r="D123">
        <v>0.57999999999999996</v>
      </c>
      <c r="E123" s="140">
        <v>12.18</v>
      </c>
      <c r="F123" t="s">
        <v>214</v>
      </c>
    </row>
    <row r="124" spans="1:6" ht="14" x14ac:dyDescent="0.3">
      <c r="A124" s="21">
        <v>35990</v>
      </c>
      <c r="B124" t="s">
        <v>211</v>
      </c>
      <c r="C124">
        <v>1000</v>
      </c>
      <c r="D124">
        <v>4.5589999999999997E-3</v>
      </c>
      <c r="E124" s="140">
        <v>4.5599999999999996</v>
      </c>
      <c r="F124" t="s">
        <v>214</v>
      </c>
    </row>
    <row r="125" spans="1:6" ht="14" x14ac:dyDescent="0.3">
      <c r="A125" s="21">
        <v>36000</v>
      </c>
      <c r="B125" t="s">
        <v>213</v>
      </c>
      <c r="C125">
        <v>6000</v>
      </c>
      <c r="D125">
        <v>5.8699999999999996E-4</v>
      </c>
      <c r="E125" s="140">
        <v>3.52</v>
      </c>
      <c r="F125" t="s">
        <v>214</v>
      </c>
    </row>
    <row r="126" spans="1:6" ht="14" x14ac:dyDescent="0.3">
      <c r="A126" s="21">
        <v>36001</v>
      </c>
      <c r="B126" t="s">
        <v>213</v>
      </c>
      <c r="C126">
        <v>4000</v>
      </c>
      <c r="D126">
        <v>5.8699999999999996E-4</v>
      </c>
      <c r="E126" s="140">
        <v>2.35</v>
      </c>
      <c r="F126" t="s">
        <v>214</v>
      </c>
    </row>
    <row r="127" spans="1:6" ht="14" x14ac:dyDescent="0.3">
      <c r="A127" s="21">
        <v>36002</v>
      </c>
      <c r="B127" t="s">
        <v>213</v>
      </c>
      <c r="C127">
        <v>15000</v>
      </c>
      <c r="D127">
        <v>5.8699999999999996E-4</v>
      </c>
      <c r="E127" s="140">
        <v>8.8000000000000007</v>
      </c>
      <c r="F127" t="s">
        <v>214</v>
      </c>
    </row>
    <row r="128" spans="1:6" ht="14" x14ac:dyDescent="0.3">
      <c r="A128" s="21">
        <v>36004</v>
      </c>
      <c r="B128" t="s">
        <v>213</v>
      </c>
      <c r="C128">
        <v>12000</v>
      </c>
      <c r="D128">
        <v>5.8699999999999996E-4</v>
      </c>
      <c r="E128" s="140">
        <v>7.04</v>
      </c>
      <c r="F128" t="s">
        <v>214</v>
      </c>
    </row>
    <row r="129" spans="1:6" ht="14" x14ac:dyDescent="0.3">
      <c r="A129" s="21">
        <v>36005</v>
      </c>
      <c r="B129" t="s">
        <v>213</v>
      </c>
      <c r="C129">
        <v>11000</v>
      </c>
      <c r="D129">
        <v>5.8699999999999996E-4</v>
      </c>
      <c r="E129" s="140">
        <v>6.45</v>
      </c>
      <c r="F129" t="s">
        <v>214</v>
      </c>
    </row>
    <row r="130" spans="1:6" ht="14" x14ac:dyDescent="0.3">
      <c r="A130" s="21">
        <v>36007</v>
      </c>
      <c r="B130" t="s">
        <v>213</v>
      </c>
      <c r="C130">
        <v>15000</v>
      </c>
      <c r="D130">
        <v>5.8699999999999996E-4</v>
      </c>
      <c r="E130" s="140">
        <v>8.8000000000000007</v>
      </c>
      <c r="F130" t="s">
        <v>214</v>
      </c>
    </row>
    <row r="131" spans="1:6" ht="14" x14ac:dyDescent="0.3">
      <c r="A131" s="21">
        <v>36008</v>
      </c>
      <c r="B131" t="s">
        <v>213</v>
      </c>
      <c r="C131">
        <v>5500</v>
      </c>
      <c r="D131">
        <v>5.8699999999999996E-4</v>
      </c>
      <c r="E131" s="140">
        <v>3.23</v>
      </c>
      <c r="F131" t="s">
        <v>214</v>
      </c>
    </row>
    <row r="132" spans="1:6" ht="14" x14ac:dyDescent="0.3">
      <c r="A132" s="21">
        <v>36009</v>
      </c>
      <c r="B132" t="s">
        <v>213</v>
      </c>
      <c r="C132">
        <v>12000</v>
      </c>
      <c r="D132">
        <v>5.8699999999999996E-4</v>
      </c>
      <c r="E132" s="140">
        <v>7.04</v>
      </c>
      <c r="F132" t="s">
        <v>214</v>
      </c>
    </row>
    <row r="133" spans="1:6" ht="14" x14ac:dyDescent="0.3">
      <c r="A133" s="21">
        <v>36010</v>
      </c>
      <c r="B133" t="s">
        <v>213</v>
      </c>
      <c r="C133">
        <v>15000</v>
      </c>
      <c r="D133">
        <v>5.8699999999999996E-4</v>
      </c>
      <c r="E133" s="140">
        <v>8.8000000000000007</v>
      </c>
      <c r="F133" t="s">
        <v>214</v>
      </c>
    </row>
    <row r="134" spans="1:6" ht="14" x14ac:dyDescent="0.3">
      <c r="A134" s="21">
        <v>36013</v>
      </c>
      <c r="B134" t="s">
        <v>215</v>
      </c>
      <c r="C134">
        <v>2000</v>
      </c>
      <c r="D134">
        <v>0.01</v>
      </c>
      <c r="E134" s="140">
        <v>20</v>
      </c>
      <c r="F134" t="s">
        <v>214</v>
      </c>
    </row>
    <row r="135" spans="1:6" ht="14" x14ac:dyDescent="0.3">
      <c r="A135" s="21">
        <v>36015</v>
      </c>
      <c r="B135" t="s">
        <v>215</v>
      </c>
      <c r="C135">
        <v>1200</v>
      </c>
      <c r="D135">
        <v>0.01</v>
      </c>
      <c r="E135" s="140">
        <v>12</v>
      </c>
      <c r="F135" t="s">
        <v>214</v>
      </c>
    </row>
    <row r="136" spans="1:6" ht="14" x14ac:dyDescent="0.3">
      <c r="A136" s="21">
        <v>36023</v>
      </c>
      <c r="B136" t="s">
        <v>219</v>
      </c>
      <c r="C136">
        <v>50</v>
      </c>
      <c r="D136">
        <v>0.70640000000000003</v>
      </c>
      <c r="E136" s="140">
        <v>35.32</v>
      </c>
      <c r="F136" t="s">
        <v>214</v>
      </c>
    </row>
    <row r="137" spans="1:6" ht="14" x14ac:dyDescent="0.3">
      <c r="A137" s="21">
        <v>36024</v>
      </c>
      <c r="B137" t="s">
        <v>219</v>
      </c>
      <c r="C137">
        <v>20</v>
      </c>
      <c r="D137">
        <v>0.70640000000000003</v>
      </c>
      <c r="E137" s="140">
        <v>14.13</v>
      </c>
      <c r="F137" t="s">
        <v>214</v>
      </c>
    </row>
    <row r="138" spans="1:6" ht="14" x14ac:dyDescent="0.3">
      <c r="A138" s="21">
        <v>35999</v>
      </c>
      <c r="B138" t="s">
        <v>216</v>
      </c>
      <c r="C138">
        <v>50</v>
      </c>
      <c r="D138">
        <v>8.2549999999999998E-2</v>
      </c>
      <c r="E138" s="140">
        <v>4.13</v>
      </c>
      <c r="F138" t="s">
        <v>217</v>
      </c>
    </row>
    <row r="139" spans="1:6" ht="14" x14ac:dyDescent="0.3">
      <c r="A139" s="21">
        <v>35999</v>
      </c>
      <c r="B139" t="s">
        <v>216</v>
      </c>
      <c r="C139">
        <v>100</v>
      </c>
      <c r="D139">
        <v>8.2549999999999998E-2</v>
      </c>
      <c r="E139" s="140">
        <v>8.26</v>
      </c>
      <c r="F139" t="s">
        <v>217</v>
      </c>
    </row>
    <row r="140" spans="1:6" ht="14" x14ac:dyDescent="0.3">
      <c r="A140" s="21">
        <v>35999</v>
      </c>
      <c r="B140" t="s">
        <v>216</v>
      </c>
      <c r="C140">
        <v>395</v>
      </c>
      <c r="D140">
        <v>8.2549999999999998E-2</v>
      </c>
      <c r="E140" s="140">
        <v>32.61</v>
      </c>
      <c r="F140" t="s">
        <v>217</v>
      </c>
    </row>
    <row r="141" spans="1:6" ht="14" x14ac:dyDescent="0.3">
      <c r="A141" s="21">
        <v>36029</v>
      </c>
      <c r="B141" t="s">
        <v>198</v>
      </c>
      <c r="C141">
        <v>170</v>
      </c>
      <c r="D141">
        <v>3.0869000000000001E-2</v>
      </c>
      <c r="E141" s="140">
        <v>5.25</v>
      </c>
      <c r="F141" t="s">
        <v>217</v>
      </c>
    </row>
    <row r="142" spans="1:6" ht="14" x14ac:dyDescent="0.3">
      <c r="A142" s="21">
        <v>36027</v>
      </c>
      <c r="B142" t="s">
        <v>203</v>
      </c>
      <c r="C142">
        <v>15</v>
      </c>
      <c r="D142">
        <v>0.57999999999999996</v>
      </c>
      <c r="E142" s="140">
        <v>8.6999999999999993</v>
      </c>
      <c r="F142" t="s">
        <v>217</v>
      </c>
    </row>
    <row r="143" spans="1:6" ht="14" x14ac:dyDescent="0.3">
      <c r="A143" s="21">
        <v>36028</v>
      </c>
      <c r="B143" t="s">
        <v>203</v>
      </c>
      <c r="C143">
        <v>4</v>
      </c>
      <c r="D143">
        <v>0.57999999999999996</v>
      </c>
      <c r="E143" s="140">
        <v>2.3199999999999998</v>
      </c>
      <c r="F143" t="s">
        <v>217</v>
      </c>
    </row>
    <row r="144" spans="1:6" ht="14" x14ac:dyDescent="0.3">
      <c r="A144" s="21">
        <v>36028</v>
      </c>
      <c r="B144" t="s">
        <v>203</v>
      </c>
      <c r="C144">
        <v>6</v>
      </c>
      <c r="D144">
        <v>0.57999999999999996</v>
      </c>
      <c r="E144" s="140">
        <v>3.48</v>
      </c>
      <c r="F144" t="s">
        <v>217</v>
      </c>
    </row>
    <row r="145" spans="1:6" ht="14" x14ac:dyDescent="0.3">
      <c r="A145" s="21">
        <v>36000</v>
      </c>
      <c r="B145" t="s">
        <v>213</v>
      </c>
      <c r="C145">
        <v>7000</v>
      </c>
      <c r="D145">
        <v>5.8699999999999996E-4</v>
      </c>
      <c r="E145" s="140">
        <v>4.1100000000000003</v>
      </c>
      <c r="F145" t="s">
        <v>217</v>
      </c>
    </row>
    <row r="146" spans="1:6" ht="14" x14ac:dyDescent="0.3">
      <c r="A146" s="21">
        <v>36000</v>
      </c>
      <c r="B146" t="s">
        <v>213</v>
      </c>
      <c r="C146">
        <v>8000</v>
      </c>
      <c r="D146">
        <v>5.8699999999999996E-4</v>
      </c>
      <c r="E146" s="140">
        <v>4.6900000000000004</v>
      </c>
      <c r="F146" t="s">
        <v>217</v>
      </c>
    </row>
    <row r="147" spans="1:6" ht="14" x14ac:dyDescent="0.3">
      <c r="A147" s="21">
        <v>36001</v>
      </c>
      <c r="B147" t="s">
        <v>213</v>
      </c>
      <c r="C147">
        <v>20000</v>
      </c>
      <c r="D147">
        <v>5.8699999999999996E-4</v>
      </c>
      <c r="E147" s="140">
        <v>11.73</v>
      </c>
      <c r="F147" t="s">
        <v>217</v>
      </c>
    </row>
    <row r="148" spans="1:6" ht="14" x14ac:dyDescent="0.3">
      <c r="A148" s="21">
        <v>36004</v>
      </c>
      <c r="B148" t="s">
        <v>213</v>
      </c>
      <c r="C148">
        <v>1000</v>
      </c>
      <c r="D148">
        <v>5.8699999999999996E-4</v>
      </c>
      <c r="E148" s="140">
        <v>0.59</v>
      </c>
      <c r="F148" t="s">
        <v>217</v>
      </c>
    </row>
    <row r="149" spans="1:6" ht="14" x14ac:dyDescent="0.3">
      <c r="A149" s="21">
        <v>36005</v>
      </c>
      <c r="B149" t="s">
        <v>213</v>
      </c>
      <c r="C149">
        <v>5000</v>
      </c>
      <c r="D149">
        <v>5.8699999999999996E-4</v>
      </c>
      <c r="E149" s="140">
        <v>2.93</v>
      </c>
      <c r="F149" t="s">
        <v>217</v>
      </c>
    </row>
    <row r="150" spans="1:6" ht="14" x14ac:dyDescent="0.3">
      <c r="A150" s="21">
        <v>36005</v>
      </c>
      <c r="B150" t="s">
        <v>213</v>
      </c>
      <c r="C150">
        <v>19000</v>
      </c>
      <c r="D150">
        <v>5.8699999999999996E-4</v>
      </c>
      <c r="E150" s="140">
        <v>11.15</v>
      </c>
      <c r="F150" t="s">
        <v>217</v>
      </c>
    </row>
    <row r="151" spans="1:6" ht="14" x14ac:dyDescent="0.3">
      <c r="A151" s="21">
        <v>36008</v>
      </c>
      <c r="B151" t="s">
        <v>213</v>
      </c>
      <c r="C151">
        <v>2500</v>
      </c>
      <c r="D151">
        <v>5.8699999999999996E-4</v>
      </c>
      <c r="E151" s="140">
        <v>1.47</v>
      </c>
      <c r="F151" t="s">
        <v>217</v>
      </c>
    </row>
    <row r="152" spans="1:6" ht="14" x14ac:dyDescent="0.3">
      <c r="A152" s="21">
        <v>36009</v>
      </c>
      <c r="B152" t="s">
        <v>213</v>
      </c>
      <c r="C152">
        <v>13000</v>
      </c>
      <c r="D152">
        <v>5.8699999999999996E-4</v>
      </c>
      <c r="E152" s="140">
        <v>7.63</v>
      </c>
      <c r="F152" t="s">
        <v>217</v>
      </c>
    </row>
    <row r="153" spans="1:6" ht="14" x14ac:dyDescent="0.3">
      <c r="A153" s="21">
        <v>36010</v>
      </c>
      <c r="B153" t="s">
        <v>213</v>
      </c>
      <c r="C153">
        <v>5000</v>
      </c>
      <c r="D153">
        <v>5.8699999999999996E-4</v>
      </c>
      <c r="E153" s="140">
        <v>2.93</v>
      </c>
      <c r="F153" t="s">
        <v>217</v>
      </c>
    </row>
    <row r="154" spans="1:6" ht="14" x14ac:dyDescent="0.3">
      <c r="A154" s="21">
        <v>36013</v>
      </c>
      <c r="B154" t="s">
        <v>215</v>
      </c>
      <c r="C154">
        <v>2500</v>
      </c>
      <c r="D154">
        <v>0.01</v>
      </c>
      <c r="E154" s="140">
        <v>25</v>
      </c>
      <c r="F154" t="s">
        <v>217</v>
      </c>
    </row>
    <row r="155" spans="1:6" ht="14" x14ac:dyDescent="0.3">
      <c r="A155" s="21">
        <v>36014</v>
      </c>
      <c r="B155" t="s">
        <v>215</v>
      </c>
      <c r="C155">
        <v>2000</v>
      </c>
      <c r="D155">
        <v>0.01</v>
      </c>
      <c r="E155" s="140">
        <v>20</v>
      </c>
      <c r="F155" t="s">
        <v>217</v>
      </c>
    </row>
    <row r="156" spans="1:6" ht="14" x14ac:dyDescent="0.3">
      <c r="A156" s="21">
        <v>36015</v>
      </c>
      <c r="B156" t="s">
        <v>215</v>
      </c>
      <c r="C156">
        <v>1345</v>
      </c>
      <c r="D156">
        <v>0.01</v>
      </c>
      <c r="E156" s="140">
        <v>13.45</v>
      </c>
      <c r="F156" t="s">
        <v>217</v>
      </c>
    </row>
    <row r="157" spans="1:6" ht="14" x14ac:dyDescent="0.3">
      <c r="A157" s="21">
        <v>36022</v>
      </c>
      <c r="B157" t="s">
        <v>219</v>
      </c>
      <c r="C157">
        <v>16</v>
      </c>
      <c r="D157">
        <v>0.70640000000000003</v>
      </c>
      <c r="E157" s="140">
        <v>11.3</v>
      </c>
      <c r="F157" t="s">
        <v>217</v>
      </c>
    </row>
    <row r="158" spans="1:6" ht="14" x14ac:dyDescent="0.3">
      <c r="A158" s="21">
        <v>35993</v>
      </c>
      <c r="B158" t="s">
        <v>209</v>
      </c>
      <c r="C158">
        <v>12</v>
      </c>
      <c r="D158">
        <v>1</v>
      </c>
      <c r="E158" s="140">
        <v>12</v>
      </c>
      <c r="F158" t="s">
        <v>217</v>
      </c>
    </row>
    <row r="159" spans="1:6" ht="14" x14ac:dyDescent="0.3">
      <c r="A159" s="21">
        <v>35990</v>
      </c>
      <c r="B159" t="s">
        <v>211</v>
      </c>
      <c r="C159">
        <v>1500</v>
      </c>
      <c r="D159">
        <v>4.5589999999999997E-3</v>
      </c>
      <c r="E159" s="140">
        <v>6.84</v>
      </c>
      <c r="F159" t="s">
        <v>222</v>
      </c>
    </row>
    <row r="160" spans="1:6" ht="14" x14ac:dyDescent="0.3">
      <c r="A160" s="21">
        <v>35999</v>
      </c>
      <c r="B160" t="s">
        <v>216</v>
      </c>
      <c r="C160">
        <v>163</v>
      </c>
      <c r="D160">
        <v>8.2549999999999998E-2</v>
      </c>
      <c r="E160" s="140">
        <v>13.46</v>
      </c>
      <c r="F160" t="s">
        <v>223</v>
      </c>
    </row>
    <row r="161" spans="1:6" ht="14" x14ac:dyDescent="0.3">
      <c r="A161" s="21">
        <v>36018</v>
      </c>
      <c r="B161" t="s">
        <v>201</v>
      </c>
      <c r="C161">
        <v>23</v>
      </c>
      <c r="D161">
        <v>0.1731</v>
      </c>
      <c r="E161" s="140">
        <v>3.98</v>
      </c>
      <c r="F161" t="s">
        <v>223</v>
      </c>
    </row>
    <row r="162" spans="1:6" ht="14" x14ac:dyDescent="0.3">
      <c r="A162" s="21">
        <v>36027</v>
      </c>
      <c r="B162" t="s">
        <v>203</v>
      </c>
      <c r="C162">
        <v>26</v>
      </c>
      <c r="D162">
        <v>0.57999999999999996</v>
      </c>
      <c r="E162" s="140">
        <v>15.08</v>
      </c>
      <c r="F162" t="s">
        <v>223</v>
      </c>
    </row>
    <row r="163" spans="1:6" ht="14" x14ac:dyDescent="0.3">
      <c r="A163" s="21">
        <v>36001</v>
      </c>
      <c r="B163" t="s">
        <v>213</v>
      </c>
      <c r="C163">
        <v>4500</v>
      </c>
      <c r="D163">
        <v>5.8699999999999996E-4</v>
      </c>
      <c r="E163" s="140">
        <v>2.64</v>
      </c>
      <c r="F163" t="s">
        <v>223</v>
      </c>
    </row>
    <row r="164" spans="1:6" ht="14" x14ac:dyDescent="0.3">
      <c r="A164" s="21">
        <v>35995</v>
      </c>
      <c r="B164" t="s">
        <v>216</v>
      </c>
      <c r="C164">
        <v>104</v>
      </c>
      <c r="D164">
        <v>8.2549999999999998E-2</v>
      </c>
      <c r="E164" s="140">
        <v>8.59</v>
      </c>
      <c r="F164" t="s">
        <v>224</v>
      </c>
    </row>
    <row r="165" spans="1:6" ht="14" x14ac:dyDescent="0.3">
      <c r="A165" s="21">
        <v>35996</v>
      </c>
      <c r="B165" t="s">
        <v>216</v>
      </c>
      <c r="C165">
        <v>140</v>
      </c>
      <c r="D165">
        <v>8.2549999999999998E-2</v>
      </c>
      <c r="E165" s="140">
        <v>11.56</v>
      </c>
      <c r="F165" t="s">
        <v>224</v>
      </c>
    </row>
    <row r="166" spans="1:6" ht="14" x14ac:dyDescent="0.3">
      <c r="A166" s="21">
        <v>35997</v>
      </c>
      <c r="B166" t="s">
        <v>216</v>
      </c>
      <c r="C166">
        <v>30</v>
      </c>
      <c r="D166">
        <v>8.2549999999999998E-2</v>
      </c>
      <c r="E166" s="140">
        <v>2.48</v>
      </c>
      <c r="F166" t="s">
        <v>224</v>
      </c>
    </row>
    <row r="167" spans="1:6" ht="14" x14ac:dyDescent="0.3">
      <c r="A167" s="21">
        <v>35998</v>
      </c>
      <c r="B167" t="s">
        <v>216</v>
      </c>
      <c r="C167">
        <v>100</v>
      </c>
      <c r="D167">
        <v>8.2549999999999998E-2</v>
      </c>
      <c r="E167" s="140">
        <v>8.26</v>
      </c>
      <c r="F167" t="s">
        <v>224</v>
      </c>
    </row>
    <row r="168" spans="1:6" ht="14" x14ac:dyDescent="0.3">
      <c r="A168" s="21">
        <v>35999</v>
      </c>
      <c r="B168" t="s">
        <v>216</v>
      </c>
      <c r="C168">
        <v>80</v>
      </c>
      <c r="D168">
        <v>8.2549999999999998E-2</v>
      </c>
      <c r="E168" s="140">
        <v>6.6</v>
      </c>
      <c r="F168" t="s">
        <v>224</v>
      </c>
    </row>
    <row r="169" spans="1:6" ht="14" x14ac:dyDescent="0.3">
      <c r="A169" s="21">
        <v>36016</v>
      </c>
      <c r="B169" t="s">
        <v>201</v>
      </c>
      <c r="C169">
        <v>75</v>
      </c>
      <c r="D169">
        <v>0.1731</v>
      </c>
      <c r="E169" s="140">
        <v>12.98</v>
      </c>
      <c r="F169" t="s">
        <v>224</v>
      </c>
    </row>
    <row r="170" spans="1:6" ht="14" x14ac:dyDescent="0.3">
      <c r="A170" s="21">
        <v>36017</v>
      </c>
      <c r="B170" t="s">
        <v>201</v>
      </c>
      <c r="C170">
        <v>74</v>
      </c>
      <c r="D170">
        <v>0.1731</v>
      </c>
      <c r="E170" s="140">
        <v>12.81</v>
      </c>
      <c r="F170" t="s">
        <v>224</v>
      </c>
    </row>
    <row r="171" spans="1:6" ht="14" x14ac:dyDescent="0.3">
      <c r="A171" s="21">
        <v>36018</v>
      </c>
      <c r="B171" t="s">
        <v>201</v>
      </c>
      <c r="C171">
        <v>30</v>
      </c>
      <c r="D171">
        <v>0.1731</v>
      </c>
      <c r="E171" s="140">
        <v>5.19</v>
      </c>
      <c r="F171" t="s">
        <v>224</v>
      </c>
    </row>
    <row r="172" spans="1:6" ht="14" x14ac:dyDescent="0.3">
      <c r="A172" s="21">
        <v>36019</v>
      </c>
      <c r="B172" t="s">
        <v>201</v>
      </c>
      <c r="C172">
        <v>80</v>
      </c>
      <c r="D172">
        <v>0.1731</v>
      </c>
      <c r="E172" s="140">
        <v>13.85</v>
      </c>
      <c r="F172" t="s">
        <v>224</v>
      </c>
    </row>
    <row r="173" spans="1:6" ht="14" x14ac:dyDescent="0.3">
      <c r="A173" s="21">
        <v>36020</v>
      </c>
      <c r="B173" t="s">
        <v>201</v>
      </c>
      <c r="C173">
        <v>40</v>
      </c>
      <c r="D173">
        <v>0.1731</v>
      </c>
      <c r="E173" s="140">
        <v>6.92</v>
      </c>
      <c r="F173" t="s">
        <v>224</v>
      </c>
    </row>
    <row r="174" spans="1:6" ht="14" x14ac:dyDescent="0.3">
      <c r="A174" s="21">
        <v>36027</v>
      </c>
      <c r="B174" t="s">
        <v>203</v>
      </c>
      <c r="C174">
        <v>10</v>
      </c>
      <c r="D174">
        <v>0.57999999999999996</v>
      </c>
      <c r="E174" s="140">
        <v>5.8</v>
      </c>
      <c r="F174" t="s">
        <v>224</v>
      </c>
    </row>
    <row r="175" spans="1:6" ht="14" x14ac:dyDescent="0.3">
      <c r="A175" s="21">
        <v>36028</v>
      </c>
      <c r="B175" t="s">
        <v>203</v>
      </c>
      <c r="C175">
        <v>10</v>
      </c>
      <c r="D175">
        <v>0.57999999999999996</v>
      </c>
      <c r="E175" s="140">
        <v>5.8</v>
      </c>
      <c r="F175" t="s">
        <v>224</v>
      </c>
    </row>
    <row r="176" spans="1:6" ht="14" x14ac:dyDescent="0.3">
      <c r="A176" s="21">
        <v>36000</v>
      </c>
      <c r="B176" t="s">
        <v>213</v>
      </c>
      <c r="C176">
        <v>15500</v>
      </c>
      <c r="D176">
        <v>5.8699999999999996E-4</v>
      </c>
      <c r="E176" s="140">
        <v>9.09</v>
      </c>
      <c r="F176" t="s">
        <v>224</v>
      </c>
    </row>
    <row r="177" spans="1:6" ht="14" x14ac:dyDescent="0.3">
      <c r="A177" s="21">
        <v>36001</v>
      </c>
      <c r="B177" t="s">
        <v>213</v>
      </c>
      <c r="C177">
        <v>16000</v>
      </c>
      <c r="D177">
        <v>5.8699999999999996E-4</v>
      </c>
      <c r="E177" s="140">
        <v>9.39</v>
      </c>
      <c r="F177" t="s">
        <v>224</v>
      </c>
    </row>
    <row r="178" spans="1:6" ht="14" x14ac:dyDescent="0.3">
      <c r="A178" s="21">
        <v>36002</v>
      </c>
      <c r="B178" t="s">
        <v>213</v>
      </c>
      <c r="C178">
        <v>2000</v>
      </c>
      <c r="D178">
        <v>5.8699999999999996E-4</v>
      </c>
      <c r="E178" s="140">
        <v>1.17</v>
      </c>
      <c r="F178" t="s">
        <v>224</v>
      </c>
    </row>
    <row r="179" spans="1:6" ht="14" x14ac:dyDescent="0.3">
      <c r="A179" s="21">
        <v>36003</v>
      </c>
      <c r="B179" t="s">
        <v>213</v>
      </c>
      <c r="C179">
        <v>5000</v>
      </c>
      <c r="D179">
        <v>5.8699999999999996E-4</v>
      </c>
      <c r="E179" s="140">
        <v>2.93</v>
      </c>
      <c r="F179" t="s">
        <v>224</v>
      </c>
    </row>
    <row r="180" spans="1:6" ht="14" x14ac:dyDescent="0.3">
      <c r="A180" s="21">
        <v>36004</v>
      </c>
      <c r="B180" t="s">
        <v>213</v>
      </c>
      <c r="C180">
        <v>11500</v>
      </c>
      <c r="D180">
        <v>5.8699999999999996E-4</v>
      </c>
      <c r="E180" s="140">
        <v>6.75</v>
      </c>
      <c r="F180" t="s">
        <v>224</v>
      </c>
    </row>
    <row r="181" spans="1:6" ht="14" x14ac:dyDescent="0.3">
      <c r="A181" s="21">
        <v>36005</v>
      </c>
      <c r="B181" t="s">
        <v>213</v>
      </c>
      <c r="C181">
        <v>3700</v>
      </c>
      <c r="D181">
        <v>5.8699999999999996E-4</v>
      </c>
      <c r="E181" s="140">
        <v>2.17</v>
      </c>
      <c r="F181" t="s">
        <v>224</v>
      </c>
    </row>
    <row r="182" spans="1:6" ht="14" x14ac:dyDescent="0.3">
      <c r="A182" s="21">
        <v>36006</v>
      </c>
      <c r="B182" t="s">
        <v>213</v>
      </c>
      <c r="C182">
        <v>9500</v>
      </c>
      <c r="D182">
        <v>5.8699999999999996E-4</v>
      </c>
      <c r="E182" s="140">
        <v>5.57</v>
      </c>
      <c r="F182" t="s">
        <v>224</v>
      </c>
    </row>
    <row r="183" spans="1:6" ht="14" x14ac:dyDescent="0.3">
      <c r="A183" s="21">
        <v>36007</v>
      </c>
      <c r="B183" t="s">
        <v>213</v>
      </c>
      <c r="C183">
        <v>15000</v>
      </c>
      <c r="D183">
        <v>5.8699999999999996E-4</v>
      </c>
      <c r="E183" s="140">
        <v>8.8000000000000007</v>
      </c>
      <c r="F183" t="s">
        <v>224</v>
      </c>
    </row>
    <row r="184" spans="1:6" ht="14" x14ac:dyDescent="0.3">
      <c r="A184" s="21">
        <v>36009</v>
      </c>
      <c r="B184" t="s">
        <v>213</v>
      </c>
      <c r="C184">
        <v>6000</v>
      </c>
      <c r="D184">
        <v>5.8699999999999996E-4</v>
      </c>
      <c r="E184" s="140">
        <v>3.52</v>
      </c>
      <c r="F184" t="s">
        <v>224</v>
      </c>
    </row>
    <row r="185" spans="1:6" ht="14" x14ac:dyDescent="0.3">
      <c r="A185" s="21">
        <v>36010</v>
      </c>
      <c r="B185" t="s">
        <v>213</v>
      </c>
      <c r="C185">
        <v>6000</v>
      </c>
      <c r="D185">
        <v>5.8699999999999996E-4</v>
      </c>
      <c r="E185" s="140">
        <v>3.52</v>
      </c>
      <c r="F185" t="s">
        <v>224</v>
      </c>
    </row>
    <row r="186" spans="1:6" ht="14" x14ac:dyDescent="0.3">
      <c r="A186" s="21">
        <v>36012</v>
      </c>
      <c r="B186" t="s">
        <v>215</v>
      </c>
      <c r="C186">
        <v>750</v>
      </c>
      <c r="D186">
        <v>0.01</v>
      </c>
      <c r="E186" s="140">
        <v>7.5</v>
      </c>
      <c r="F186" t="s">
        <v>224</v>
      </c>
    </row>
    <row r="187" spans="1:6" ht="14" x14ac:dyDescent="0.3">
      <c r="A187" s="21">
        <v>36014</v>
      </c>
      <c r="B187" t="s">
        <v>215</v>
      </c>
      <c r="C187">
        <v>1750</v>
      </c>
      <c r="D187">
        <v>0.01</v>
      </c>
      <c r="E187" s="140">
        <v>17.5</v>
      </c>
      <c r="F187" t="s">
        <v>224</v>
      </c>
    </row>
    <row r="188" spans="1:6" ht="14" x14ac:dyDescent="0.3">
      <c r="A188" s="21">
        <v>36021</v>
      </c>
      <c r="B188" t="s">
        <v>219</v>
      </c>
      <c r="C188">
        <v>10</v>
      </c>
      <c r="D188">
        <v>0.70640000000000003</v>
      </c>
      <c r="E188" s="140">
        <v>7.06</v>
      </c>
      <c r="F188" t="s">
        <v>224</v>
      </c>
    </row>
    <row r="189" spans="1:6" ht="14" x14ac:dyDescent="0.3">
      <c r="A189" s="21">
        <v>36022</v>
      </c>
      <c r="B189" t="s">
        <v>219</v>
      </c>
      <c r="C189">
        <v>2.5</v>
      </c>
      <c r="D189">
        <v>0.70640000000000003</v>
      </c>
      <c r="E189" s="140">
        <v>1.77</v>
      </c>
      <c r="F189" t="s">
        <v>224</v>
      </c>
    </row>
    <row r="190" spans="1:6" ht="14" x14ac:dyDescent="0.3">
      <c r="A190" s="21">
        <v>36023</v>
      </c>
      <c r="B190" t="s">
        <v>219</v>
      </c>
      <c r="C190">
        <v>13</v>
      </c>
      <c r="D190">
        <v>0.70640000000000003</v>
      </c>
      <c r="E190" s="140">
        <v>9.18</v>
      </c>
      <c r="F190" t="s">
        <v>224</v>
      </c>
    </row>
    <row r="191" spans="1:6" ht="14" x14ac:dyDescent="0.3">
      <c r="A191" s="21">
        <v>35995</v>
      </c>
      <c r="B191" t="s">
        <v>216</v>
      </c>
      <c r="C191">
        <v>100</v>
      </c>
      <c r="D191">
        <v>8.2549999999999998E-2</v>
      </c>
      <c r="E191" s="140">
        <v>8.26</v>
      </c>
      <c r="F191" t="s">
        <v>225</v>
      </c>
    </row>
    <row r="192" spans="1:6" ht="14" x14ac:dyDescent="0.3">
      <c r="A192" s="21">
        <v>35997</v>
      </c>
      <c r="B192" t="s">
        <v>216</v>
      </c>
      <c r="C192">
        <v>100</v>
      </c>
      <c r="D192">
        <v>8.2549999999999998E-2</v>
      </c>
      <c r="E192" s="140">
        <v>8.26</v>
      </c>
      <c r="F192" t="s">
        <v>225</v>
      </c>
    </row>
    <row r="193" spans="1:6" ht="14" x14ac:dyDescent="0.3">
      <c r="A193" s="21">
        <v>36029</v>
      </c>
      <c r="B193" t="s">
        <v>198</v>
      </c>
      <c r="C193">
        <v>100</v>
      </c>
      <c r="D193">
        <v>3.0869000000000001E-2</v>
      </c>
      <c r="E193" s="140">
        <v>3.09</v>
      </c>
      <c r="F193" t="s">
        <v>225</v>
      </c>
    </row>
    <row r="194" spans="1:6" ht="14" x14ac:dyDescent="0.3">
      <c r="A194" s="21">
        <v>36016</v>
      </c>
      <c r="B194" t="s">
        <v>201</v>
      </c>
      <c r="C194">
        <v>140</v>
      </c>
      <c r="D194">
        <v>0.1731</v>
      </c>
      <c r="E194" s="140">
        <v>24.23</v>
      </c>
      <c r="F194" t="s">
        <v>225</v>
      </c>
    </row>
    <row r="195" spans="1:6" ht="14" x14ac:dyDescent="0.3">
      <c r="A195" s="21">
        <v>36019</v>
      </c>
      <c r="B195" t="s">
        <v>201</v>
      </c>
      <c r="C195">
        <v>14</v>
      </c>
      <c r="D195">
        <v>0.1731</v>
      </c>
      <c r="E195" s="140">
        <v>2.42</v>
      </c>
      <c r="F195" t="s">
        <v>225</v>
      </c>
    </row>
    <row r="196" spans="1:6" ht="14" x14ac:dyDescent="0.3">
      <c r="A196" s="21">
        <v>35990</v>
      </c>
      <c r="B196" t="s">
        <v>211</v>
      </c>
      <c r="C196">
        <v>500</v>
      </c>
      <c r="D196">
        <v>4.5589999999999997E-3</v>
      </c>
      <c r="E196" s="140">
        <v>2.2799999999999998</v>
      </c>
      <c r="F196" t="s">
        <v>225</v>
      </c>
    </row>
    <row r="197" spans="1:6" ht="14" x14ac:dyDescent="0.3">
      <c r="A197" s="21">
        <v>36002</v>
      </c>
      <c r="B197" t="s">
        <v>213</v>
      </c>
      <c r="C197">
        <v>2600</v>
      </c>
      <c r="D197">
        <v>5.8699999999999996E-4</v>
      </c>
      <c r="E197" s="140">
        <v>1.53</v>
      </c>
      <c r="F197" t="s">
        <v>225</v>
      </c>
    </row>
    <row r="198" spans="1:6" ht="14" x14ac:dyDescent="0.3">
      <c r="A198" s="21">
        <v>36005</v>
      </c>
      <c r="B198" t="s">
        <v>213</v>
      </c>
      <c r="C198">
        <v>2600</v>
      </c>
      <c r="D198">
        <v>5.8699999999999996E-4</v>
      </c>
      <c r="E198" s="140">
        <v>1.53</v>
      </c>
      <c r="F198" t="s">
        <v>225</v>
      </c>
    </row>
    <row r="199" spans="1:6" ht="14" x14ac:dyDescent="0.3">
      <c r="A199" s="21">
        <v>36006</v>
      </c>
      <c r="B199" t="s">
        <v>213</v>
      </c>
      <c r="C199">
        <v>20000</v>
      </c>
      <c r="D199">
        <v>5.8699999999999996E-4</v>
      </c>
      <c r="E199" s="140">
        <v>11.73</v>
      </c>
      <c r="F199" t="s">
        <v>225</v>
      </c>
    </row>
    <row r="200" spans="1:6" ht="14" x14ac:dyDescent="0.3">
      <c r="A200" s="21">
        <v>36012</v>
      </c>
      <c r="B200" t="s">
        <v>215</v>
      </c>
      <c r="C200">
        <v>800</v>
      </c>
      <c r="D200">
        <v>0.01</v>
      </c>
      <c r="E200" s="140">
        <v>8</v>
      </c>
      <c r="F200" t="s">
        <v>225</v>
      </c>
    </row>
    <row r="201" spans="1:6" ht="14" x14ac:dyDescent="0.3">
      <c r="A201" s="21">
        <v>36014</v>
      </c>
      <c r="B201" t="s">
        <v>215</v>
      </c>
      <c r="C201">
        <v>1300</v>
      </c>
      <c r="D201">
        <v>0.01</v>
      </c>
      <c r="E201" s="140">
        <v>13</v>
      </c>
      <c r="F201" t="s">
        <v>225</v>
      </c>
    </row>
    <row r="202" spans="1:6" ht="14" x14ac:dyDescent="0.3">
      <c r="A202" s="21">
        <v>36021</v>
      </c>
      <c r="B202" t="s">
        <v>219</v>
      </c>
      <c r="C202">
        <v>44</v>
      </c>
      <c r="D202">
        <v>0.70640000000000003</v>
      </c>
      <c r="E202" s="140">
        <v>31.08</v>
      </c>
      <c r="F202" t="s">
        <v>225</v>
      </c>
    </row>
    <row r="203" spans="1:6" ht="14" x14ac:dyDescent="0.3">
      <c r="A203" s="21">
        <v>36000</v>
      </c>
      <c r="B203" t="s">
        <v>213</v>
      </c>
      <c r="C203">
        <v>12000</v>
      </c>
      <c r="D203">
        <v>5.8699999999999996E-4</v>
      </c>
      <c r="E203" s="140">
        <v>7.04</v>
      </c>
      <c r="F203" t="s">
        <v>218</v>
      </c>
    </row>
    <row r="204" spans="1:6" ht="14" x14ac:dyDescent="0.3">
      <c r="A204" s="21">
        <v>35993</v>
      </c>
      <c r="B204" t="s">
        <v>209</v>
      </c>
      <c r="C204">
        <v>30</v>
      </c>
      <c r="D204">
        <v>1</v>
      </c>
      <c r="E204" s="140">
        <v>30</v>
      </c>
      <c r="F204" t="s">
        <v>218</v>
      </c>
    </row>
    <row r="205" spans="1:6" ht="14" x14ac:dyDescent="0.3">
      <c r="A205" s="21">
        <v>36029</v>
      </c>
      <c r="B205" t="s">
        <v>198</v>
      </c>
      <c r="C205">
        <v>175</v>
      </c>
      <c r="D205">
        <v>3.0869000000000001E-2</v>
      </c>
      <c r="E205" s="140">
        <v>5.4</v>
      </c>
      <c r="F205" t="s">
        <v>226</v>
      </c>
    </row>
    <row r="206" spans="1:6" ht="14" x14ac:dyDescent="0.3">
      <c r="A206" s="21">
        <v>36029</v>
      </c>
      <c r="B206" t="s">
        <v>198</v>
      </c>
      <c r="C206">
        <v>500</v>
      </c>
      <c r="D206">
        <v>3.0869000000000001E-2</v>
      </c>
      <c r="E206" s="140">
        <v>15.43</v>
      </c>
      <c r="F206" t="s">
        <v>226</v>
      </c>
    </row>
    <row r="207" spans="1:6" ht="14" x14ac:dyDescent="0.3">
      <c r="A207" s="21">
        <v>36000</v>
      </c>
      <c r="B207" t="s">
        <v>213</v>
      </c>
      <c r="C207">
        <v>5000</v>
      </c>
      <c r="D207">
        <v>5.8699999999999996E-4</v>
      </c>
      <c r="E207" s="140">
        <v>2.93</v>
      </c>
      <c r="F207" t="s">
        <v>226</v>
      </c>
    </row>
    <row r="208" spans="1:6" ht="14" x14ac:dyDescent="0.3">
      <c r="A208" s="21">
        <v>36012</v>
      </c>
      <c r="B208" t="s">
        <v>215</v>
      </c>
      <c r="C208">
        <v>1000</v>
      </c>
      <c r="D208">
        <v>0.01</v>
      </c>
      <c r="E208" s="140">
        <v>10</v>
      </c>
      <c r="F208" t="s">
        <v>226</v>
      </c>
    </row>
    <row r="209" spans="1:6" ht="14" x14ac:dyDescent="0.3">
      <c r="A209" s="21">
        <v>35999</v>
      </c>
      <c r="B209" t="s">
        <v>216</v>
      </c>
      <c r="C209">
        <v>60</v>
      </c>
      <c r="D209">
        <v>8.2549999999999998E-2</v>
      </c>
      <c r="E209" s="140">
        <v>4.95</v>
      </c>
      <c r="F209" t="s">
        <v>227</v>
      </c>
    </row>
    <row r="210" spans="1:6" ht="14" x14ac:dyDescent="0.3">
      <c r="A210" s="21">
        <v>36030</v>
      </c>
      <c r="B210" t="s">
        <v>198</v>
      </c>
      <c r="C210">
        <v>1380</v>
      </c>
      <c r="D210">
        <v>3.0869000000000001E-2</v>
      </c>
      <c r="E210" s="140">
        <v>42.6</v>
      </c>
      <c r="F210" t="s">
        <v>227</v>
      </c>
    </row>
    <row r="211" spans="1:6" ht="14" x14ac:dyDescent="0.3">
      <c r="A211" s="21">
        <v>44641</v>
      </c>
      <c r="B211" t="s">
        <v>201</v>
      </c>
      <c r="C211"/>
      <c r="D211"/>
      <c r="E211" s="140">
        <v>12</v>
      </c>
      <c r="F211" t="s">
        <v>214</v>
      </c>
    </row>
  </sheetData>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99425-4E88-462D-A5DC-781416783D32}">
  <dimension ref="A1:F210"/>
  <sheetViews>
    <sheetView workbookViewId="0">
      <selection activeCell="C24" sqref="C24"/>
    </sheetView>
  </sheetViews>
  <sheetFormatPr defaultRowHeight="14" x14ac:dyDescent="0.3"/>
  <cols>
    <col min="1" max="1" width="14.26953125" style="20" bestFit="1" customWidth="1"/>
    <col min="3" max="3" width="9.36328125" style="19" bestFit="1" customWidth="1"/>
    <col min="6" max="6" width="17.1796875" style="18" bestFit="1" customWidth="1"/>
  </cols>
  <sheetData>
    <row r="1" spans="1:6" x14ac:dyDescent="0.3">
      <c r="A1" s="20" t="s">
        <v>1156</v>
      </c>
      <c r="C1" s="19" t="s">
        <v>191</v>
      </c>
      <c r="F1" s="18" t="s">
        <v>195</v>
      </c>
    </row>
    <row r="2" spans="1:6" x14ac:dyDescent="0.3">
      <c r="A2" s="20">
        <v>21224</v>
      </c>
      <c r="C2" s="19">
        <v>36031</v>
      </c>
      <c r="F2" s="18">
        <v>15400000</v>
      </c>
    </row>
    <row r="3" spans="1:6" x14ac:dyDescent="0.3">
      <c r="A3" s="20">
        <v>77386</v>
      </c>
      <c r="C3" s="19">
        <v>36017</v>
      </c>
      <c r="F3" s="18">
        <v>86600000</v>
      </c>
    </row>
    <row r="4" spans="1:6" x14ac:dyDescent="0.3">
      <c r="A4" s="20">
        <v>29372</v>
      </c>
      <c r="C4" s="19">
        <v>36019</v>
      </c>
      <c r="F4" s="18">
        <v>51900000.000000007</v>
      </c>
    </row>
    <row r="5" spans="1:6" x14ac:dyDescent="0.3">
      <c r="A5" s="20">
        <v>77517</v>
      </c>
      <c r="C5" s="19">
        <v>36020</v>
      </c>
      <c r="F5" s="18">
        <v>34600000</v>
      </c>
    </row>
    <row r="6" spans="1:6" x14ac:dyDescent="0.3">
      <c r="A6" s="20">
        <v>1234</v>
      </c>
      <c r="C6" s="19">
        <v>36021</v>
      </c>
      <c r="F6" s="18">
        <v>69200000</v>
      </c>
    </row>
    <row r="7" spans="1:6" x14ac:dyDescent="0.3">
      <c r="A7" s="20">
        <v>35541</v>
      </c>
      <c r="C7" s="19">
        <v>35990</v>
      </c>
      <c r="F7" s="18">
        <v>41000000</v>
      </c>
    </row>
    <row r="8" spans="1:6" x14ac:dyDescent="0.3">
      <c r="A8" s="20">
        <v>14489</v>
      </c>
      <c r="C8" s="19">
        <v>36000</v>
      </c>
      <c r="F8" s="18">
        <v>17600000</v>
      </c>
    </row>
    <row r="9" spans="1:6" x14ac:dyDescent="0.3">
      <c r="A9" s="20">
        <v>2345</v>
      </c>
      <c r="C9" s="19">
        <v>36003</v>
      </c>
      <c r="F9" s="18">
        <v>46900000.000000007</v>
      </c>
    </row>
    <row r="10" spans="1:6" x14ac:dyDescent="0.3">
      <c r="A10" s="20">
        <v>63026</v>
      </c>
      <c r="C10" s="19">
        <v>36004</v>
      </c>
      <c r="F10" s="18">
        <v>52200000</v>
      </c>
    </row>
    <row r="11" spans="1:6" x14ac:dyDescent="0.3">
      <c r="A11" s="20">
        <v>54467</v>
      </c>
      <c r="C11" s="19">
        <v>36005</v>
      </c>
      <c r="F11" s="18">
        <v>29300000</v>
      </c>
    </row>
    <row r="12" spans="1:6" x14ac:dyDescent="0.3">
      <c r="A12" s="20">
        <v>8802</v>
      </c>
      <c r="C12" s="19">
        <v>36006</v>
      </c>
      <c r="F12" s="18">
        <v>61600000</v>
      </c>
    </row>
    <row r="13" spans="1:6" x14ac:dyDescent="0.3">
      <c r="A13" s="20">
        <v>19963</v>
      </c>
      <c r="C13" s="19">
        <v>36007</v>
      </c>
      <c r="F13" s="18">
        <v>47500000</v>
      </c>
    </row>
    <row r="14" spans="1:6" x14ac:dyDescent="0.3">
      <c r="A14" s="20">
        <v>13367</v>
      </c>
      <c r="C14" s="19">
        <v>36008</v>
      </c>
      <c r="F14" s="18">
        <v>70400000</v>
      </c>
    </row>
    <row r="15" spans="1:6" x14ac:dyDescent="0.3">
      <c r="A15" s="20">
        <v>8975</v>
      </c>
      <c r="C15" s="19">
        <v>36011</v>
      </c>
      <c r="F15" s="18">
        <v>29300000</v>
      </c>
    </row>
    <row r="16" spans="1:6" x14ac:dyDescent="0.3">
      <c r="A16" s="20">
        <v>90021</v>
      </c>
      <c r="C16" s="19">
        <v>36014</v>
      </c>
      <c r="F16" s="18">
        <v>35000000</v>
      </c>
    </row>
    <row r="17" spans="1:6" x14ac:dyDescent="0.3">
      <c r="A17" s="20">
        <v>67335</v>
      </c>
      <c r="C17" s="19">
        <v>36015</v>
      </c>
      <c r="F17" s="18">
        <v>50000000</v>
      </c>
    </row>
    <row r="18" spans="1:6" x14ac:dyDescent="0.3">
      <c r="A18" s="20">
        <v>33441</v>
      </c>
      <c r="C18" s="19">
        <v>36012</v>
      </c>
      <c r="F18" s="18">
        <v>500000000</v>
      </c>
    </row>
    <row r="19" spans="1:6" x14ac:dyDescent="0.3">
      <c r="A19" s="20">
        <v>74110</v>
      </c>
      <c r="C19" s="19">
        <v>35995</v>
      </c>
      <c r="F19" s="18">
        <v>247700000</v>
      </c>
    </row>
    <row r="20" spans="1:6" x14ac:dyDescent="0.3">
      <c r="A20" s="20">
        <v>43420</v>
      </c>
      <c r="C20" s="19">
        <v>35996</v>
      </c>
      <c r="F20" s="18">
        <v>84200000</v>
      </c>
    </row>
    <row r="21" spans="1:6" x14ac:dyDescent="0.3">
      <c r="A21" s="20">
        <v>41094</v>
      </c>
      <c r="C21" s="19">
        <v>35998</v>
      </c>
      <c r="F21" s="18">
        <v>247700000</v>
      </c>
    </row>
    <row r="22" spans="1:6" x14ac:dyDescent="0.3">
      <c r="A22" s="20">
        <v>80104</v>
      </c>
      <c r="C22" s="19">
        <v>36029</v>
      </c>
      <c r="F22" s="18">
        <v>154300000</v>
      </c>
    </row>
    <row r="23" spans="1:6" x14ac:dyDescent="0.3">
      <c r="A23" s="20">
        <v>91605</v>
      </c>
      <c r="C23" s="19">
        <v>36030</v>
      </c>
      <c r="F23" s="18">
        <v>55599999.999999993</v>
      </c>
    </row>
    <row r="24" spans="1:6" x14ac:dyDescent="0.3">
      <c r="A24" s="20">
        <v>30752</v>
      </c>
      <c r="C24" s="19">
        <v>36017</v>
      </c>
      <c r="F24" s="18">
        <v>432800000</v>
      </c>
    </row>
    <row r="25" spans="1:6" x14ac:dyDescent="0.3">
      <c r="A25" s="20">
        <v>28079</v>
      </c>
      <c r="C25" s="19">
        <v>36018</v>
      </c>
      <c r="F25" s="18">
        <v>93500000</v>
      </c>
    </row>
    <row r="26" spans="1:6" x14ac:dyDescent="0.3">
      <c r="A26" s="20">
        <v>60606</v>
      </c>
      <c r="C26" s="19">
        <v>36020</v>
      </c>
      <c r="F26" s="18">
        <v>86600000</v>
      </c>
    </row>
    <row r="27" spans="1:6" x14ac:dyDescent="0.3">
      <c r="A27" s="20">
        <v>84302</v>
      </c>
      <c r="C27" s="19">
        <v>36027</v>
      </c>
      <c r="F27" s="18">
        <v>290000000</v>
      </c>
    </row>
    <row r="28" spans="1:6" x14ac:dyDescent="0.3">
      <c r="A28" s="20">
        <v>93907</v>
      </c>
      <c r="C28" s="19">
        <v>36028</v>
      </c>
      <c r="F28" s="18">
        <v>75400000</v>
      </c>
    </row>
    <row r="29" spans="1:6" x14ac:dyDescent="0.3">
      <c r="A29" s="20">
        <v>40342</v>
      </c>
      <c r="C29" s="19">
        <v>36000</v>
      </c>
      <c r="F29" s="18">
        <v>52800000</v>
      </c>
    </row>
    <row r="30" spans="1:6" x14ac:dyDescent="0.3">
      <c r="A30" s="20">
        <v>28212</v>
      </c>
      <c r="C30" s="19">
        <v>36001</v>
      </c>
      <c r="F30" s="18">
        <v>375500000</v>
      </c>
    </row>
    <row r="31" spans="1:6" x14ac:dyDescent="0.3">
      <c r="A31" s="20">
        <v>30022</v>
      </c>
      <c r="C31" s="19">
        <v>36002</v>
      </c>
      <c r="F31" s="18">
        <v>23500000</v>
      </c>
    </row>
    <row r="32" spans="1:6" x14ac:dyDescent="0.3">
      <c r="A32" s="20">
        <v>92509</v>
      </c>
      <c r="C32" s="19">
        <v>36003</v>
      </c>
      <c r="F32" s="18">
        <v>258100000</v>
      </c>
    </row>
    <row r="33" spans="1:6" x14ac:dyDescent="0.3">
      <c r="A33" s="20">
        <v>37055</v>
      </c>
      <c r="C33" s="19">
        <v>36006</v>
      </c>
      <c r="F33" s="18">
        <v>117300000</v>
      </c>
    </row>
    <row r="34" spans="1:6" x14ac:dyDescent="0.3">
      <c r="A34" s="20">
        <v>64056</v>
      </c>
      <c r="C34" s="19">
        <v>36008</v>
      </c>
      <c r="F34" s="18">
        <v>293400000</v>
      </c>
    </row>
    <row r="35" spans="1:6" x14ac:dyDescent="0.3">
      <c r="A35" s="20">
        <v>91761</v>
      </c>
      <c r="C35" s="19">
        <v>36009</v>
      </c>
      <c r="F35" s="18">
        <v>32300000</v>
      </c>
    </row>
    <row r="36" spans="1:6" x14ac:dyDescent="0.3">
      <c r="A36" s="20">
        <v>33647</v>
      </c>
      <c r="C36" s="19">
        <v>36010</v>
      </c>
      <c r="F36" s="18">
        <v>293400000</v>
      </c>
    </row>
    <row r="37" spans="1:6" x14ac:dyDescent="0.3">
      <c r="A37" s="20">
        <v>85746</v>
      </c>
      <c r="C37" s="19">
        <v>36011</v>
      </c>
      <c r="F37" s="18">
        <v>88000000</v>
      </c>
    </row>
    <row r="38" spans="1:6" x14ac:dyDescent="0.3">
      <c r="A38" s="20">
        <v>28645</v>
      </c>
      <c r="C38" s="19">
        <v>36014</v>
      </c>
      <c r="F38" s="18">
        <v>300000000</v>
      </c>
    </row>
    <row r="39" spans="1:6" x14ac:dyDescent="0.3">
      <c r="A39" s="20">
        <v>34448</v>
      </c>
      <c r="C39" s="19">
        <v>36021</v>
      </c>
      <c r="F39" s="18">
        <v>388500000</v>
      </c>
    </row>
    <row r="40" spans="1:6" x14ac:dyDescent="0.3">
      <c r="A40" s="20">
        <v>92630</v>
      </c>
      <c r="C40" s="19">
        <v>36022</v>
      </c>
      <c r="F40" s="18">
        <v>134200000</v>
      </c>
    </row>
    <row r="41" spans="1:6" x14ac:dyDescent="0.3">
      <c r="A41" s="20">
        <v>48602</v>
      </c>
      <c r="C41" s="19">
        <v>36024</v>
      </c>
      <c r="F41" s="18">
        <v>388500000</v>
      </c>
    </row>
    <row r="42" spans="1:6" x14ac:dyDescent="0.3">
      <c r="A42" s="20">
        <v>95695</v>
      </c>
      <c r="C42" s="19">
        <v>36025</v>
      </c>
      <c r="F42" s="18">
        <v>247200000</v>
      </c>
    </row>
    <row r="43" spans="1:6" x14ac:dyDescent="0.3">
      <c r="A43" s="20">
        <v>95695</v>
      </c>
      <c r="C43" s="19">
        <v>35996</v>
      </c>
      <c r="F43" s="18">
        <v>82600000</v>
      </c>
    </row>
    <row r="44" spans="1:6" x14ac:dyDescent="0.3">
      <c r="A44" s="20">
        <v>29550</v>
      </c>
      <c r="C44" s="19">
        <v>35997</v>
      </c>
      <c r="F44" s="18">
        <v>454000000</v>
      </c>
    </row>
    <row r="45" spans="1:6" x14ac:dyDescent="0.3">
      <c r="A45" s="20">
        <v>75803</v>
      </c>
      <c r="C45" s="19">
        <v>36030</v>
      </c>
      <c r="F45" s="18">
        <v>185200000</v>
      </c>
    </row>
    <row r="46" spans="1:6" x14ac:dyDescent="0.3">
      <c r="A46" s="20">
        <v>24153</v>
      </c>
      <c r="C46" s="19">
        <v>36016</v>
      </c>
      <c r="F46" s="18">
        <v>51900000.000000007</v>
      </c>
    </row>
    <row r="47" spans="1:6" x14ac:dyDescent="0.3">
      <c r="A47" s="20">
        <v>17402</v>
      </c>
      <c r="C47" s="19">
        <v>36027</v>
      </c>
      <c r="F47" s="18">
        <v>92800000</v>
      </c>
    </row>
    <row r="48" spans="1:6" x14ac:dyDescent="0.3">
      <c r="C48" s="19">
        <v>36028</v>
      </c>
      <c r="F48" s="18">
        <v>162399999.99999997</v>
      </c>
    </row>
    <row r="49" spans="3:6" x14ac:dyDescent="0.3">
      <c r="C49" s="19">
        <v>36000</v>
      </c>
      <c r="F49" s="18">
        <v>8800000</v>
      </c>
    </row>
    <row r="50" spans="3:6" x14ac:dyDescent="0.3">
      <c r="C50" s="19">
        <v>36002</v>
      </c>
      <c r="F50" s="18">
        <v>164300000</v>
      </c>
    </row>
    <row r="51" spans="3:6" x14ac:dyDescent="0.3">
      <c r="C51" s="19">
        <v>36008</v>
      </c>
      <c r="F51" s="18">
        <v>70400000</v>
      </c>
    </row>
    <row r="52" spans="3:6" x14ac:dyDescent="0.3">
      <c r="C52" s="19">
        <v>36013</v>
      </c>
      <c r="F52" s="18">
        <v>350000000</v>
      </c>
    </row>
    <row r="53" spans="3:6" x14ac:dyDescent="0.3">
      <c r="C53" s="19">
        <v>36027</v>
      </c>
      <c r="F53" s="18">
        <v>725000000</v>
      </c>
    </row>
    <row r="54" spans="3:6" x14ac:dyDescent="0.3">
      <c r="C54" s="19">
        <v>35993</v>
      </c>
      <c r="F54" s="18">
        <v>560000000</v>
      </c>
    </row>
    <row r="55" spans="3:6" x14ac:dyDescent="0.3">
      <c r="C55" s="19">
        <v>35996</v>
      </c>
      <c r="F55" s="18">
        <v>270800000</v>
      </c>
    </row>
    <row r="56" spans="3:6" x14ac:dyDescent="0.3">
      <c r="C56" s="19">
        <v>36031</v>
      </c>
      <c r="F56" s="18">
        <v>55599999.999999993</v>
      </c>
    </row>
    <row r="57" spans="3:6" x14ac:dyDescent="0.3">
      <c r="C57" s="19">
        <v>36031</v>
      </c>
      <c r="F57" s="18">
        <v>55599999.999999993</v>
      </c>
    </row>
    <row r="58" spans="3:6" x14ac:dyDescent="0.3">
      <c r="C58" s="19">
        <v>36031</v>
      </c>
      <c r="F58" s="18">
        <v>318000000</v>
      </c>
    </row>
    <row r="59" spans="3:6" x14ac:dyDescent="0.3">
      <c r="C59" s="19">
        <v>36028</v>
      </c>
      <c r="F59" s="18">
        <v>58000000</v>
      </c>
    </row>
    <row r="60" spans="3:6" x14ac:dyDescent="0.3">
      <c r="C60" s="19">
        <v>35989</v>
      </c>
      <c r="F60" s="18">
        <v>38800000</v>
      </c>
    </row>
    <row r="61" spans="3:6" x14ac:dyDescent="0.3">
      <c r="C61" s="19">
        <v>35989</v>
      </c>
      <c r="F61" s="18">
        <v>182399999.99999997</v>
      </c>
    </row>
    <row r="62" spans="3:6" x14ac:dyDescent="0.3">
      <c r="C62" s="19">
        <v>35989</v>
      </c>
      <c r="F62" s="18">
        <v>191500000</v>
      </c>
    </row>
    <row r="63" spans="3:6" x14ac:dyDescent="0.3">
      <c r="C63" s="19">
        <v>36001</v>
      </c>
      <c r="F63" s="18">
        <v>234700000</v>
      </c>
    </row>
    <row r="64" spans="3:6" x14ac:dyDescent="0.3">
      <c r="C64" s="19">
        <v>36005</v>
      </c>
      <c r="F64" s="18">
        <v>46900000.000000007</v>
      </c>
    </row>
    <row r="65" spans="3:6" x14ac:dyDescent="0.3">
      <c r="C65" s="19">
        <v>36005</v>
      </c>
      <c r="F65" s="18">
        <v>137900000</v>
      </c>
    </row>
    <row r="66" spans="3:6" x14ac:dyDescent="0.3">
      <c r="C66" s="19">
        <v>36026</v>
      </c>
      <c r="F66" s="18">
        <v>638000000</v>
      </c>
    </row>
    <row r="67" spans="3:6" x14ac:dyDescent="0.3">
      <c r="C67" s="19">
        <v>36027</v>
      </c>
      <c r="F67" s="18">
        <v>638000000</v>
      </c>
    </row>
    <row r="68" spans="3:6" x14ac:dyDescent="0.3">
      <c r="C68" s="19">
        <v>36000</v>
      </c>
      <c r="F68" s="18">
        <v>586700000</v>
      </c>
    </row>
    <row r="69" spans="3:6" x14ac:dyDescent="0.3">
      <c r="C69" s="19">
        <v>36001</v>
      </c>
      <c r="F69" s="18">
        <v>586700000</v>
      </c>
    </row>
    <row r="70" spans="3:6" x14ac:dyDescent="0.3">
      <c r="C70" s="19">
        <v>36014</v>
      </c>
      <c r="F70" s="18">
        <v>550000000</v>
      </c>
    </row>
    <row r="71" spans="3:6" x14ac:dyDescent="0.3">
      <c r="C71" s="19">
        <v>36021</v>
      </c>
      <c r="F71" s="18">
        <v>918300000</v>
      </c>
    </row>
    <row r="72" spans="3:6" x14ac:dyDescent="0.3">
      <c r="C72" s="19">
        <v>36023</v>
      </c>
      <c r="F72" s="18">
        <v>918300000</v>
      </c>
    </row>
    <row r="73" spans="3:6" x14ac:dyDescent="0.3">
      <c r="C73" s="19">
        <v>36024</v>
      </c>
      <c r="F73" s="18">
        <v>918300000</v>
      </c>
    </row>
    <row r="74" spans="3:6" x14ac:dyDescent="0.3">
      <c r="C74" s="19">
        <v>36025</v>
      </c>
      <c r="F74" s="18">
        <v>918300000</v>
      </c>
    </row>
    <row r="75" spans="3:6" x14ac:dyDescent="0.3">
      <c r="C75" s="19">
        <v>35995</v>
      </c>
      <c r="F75" s="18">
        <v>412800000</v>
      </c>
    </row>
    <row r="76" spans="3:6" x14ac:dyDescent="0.3">
      <c r="C76" s="19">
        <v>35996</v>
      </c>
      <c r="F76" s="18">
        <v>412800000</v>
      </c>
    </row>
    <row r="77" spans="3:6" x14ac:dyDescent="0.3">
      <c r="C77" s="19">
        <v>35997</v>
      </c>
      <c r="F77" s="18">
        <v>412800000</v>
      </c>
    </row>
    <row r="78" spans="3:6" x14ac:dyDescent="0.3">
      <c r="C78" s="19">
        <v>35998</v>
      </c>
      <c r="F78" s="18">
        <v>495300000</v>
      </c>
    </row>
    <row r="79" spans="3:6" x14ac:dyDescent="0.3">
      <c r="C79" s="19">
        <v>36029</v>
      </c>
      <c r="F79" s="18">
        <v>401300000</v>
      </c>
    </row>
    <row r="80" spans="3:6" x14ac:dyDescent="0.3">
      <c r="C80" s="19">
        <v>36030</v>
      </c>
      <c r="F80" s="18">
        <v>401300000</v>
      </c>
    </row>
    <row r="81" spans="3:6" x14ac:dyDescent="0.3">
      <c r="C81" s="19">
        <v>36016</v>
      </c>
      <c r="F81" s="18">
        <v>432800000</v>
      </c>
    </row>
    <row r="82" spans="3:6" x14ac:dyDescent="0.3">
      <c r="C82" s="19">
        <v>36017</v>
      </c>
      <c r="F82" s="18">
        <v>432800000</v>
      </c>
    </row>
    <row r="83" spans="3:6" x14ac:dyDescent="0.3">
      <c r="C83" s="19">
        <v>36018</v>
      </c>
      <c r="F83" s="18">
        <v>337500000</v>
      </c>
    </row>
    <row r="84" spans="3:6" x14ac:dyDescent="0.3">
      <c r="C84" s="19">
        <v>36019</v>
      </c>
      <c r="F84" s="18">
        <v>337500000</v>
      </c>
    </row>
    <row r="85" spans="3:6" x14ac:dyDescent="0.3">
      <c r="C85" s="19">
        <v>36020</v>
      </c>
      <c r="F85" s="18">
        <v>337500000</v>
      </c>
    </row>
    <row r="86" spans="3:6" x14ac:dyDescent="0.3">
      <c r="C86" s="19">
        <v>36000</v>
      </c>
      <c r="F86" s="18">
        <v>348000000</v>
      </c>
    </row>
    <row r="87" spans="3:6" x14ac:dyDescent="0.3">
      <c r="C87" s="19">
        <v>36002</v>
      </c>
      <c r="F87" s="18">
        <v>469400000</v>
      </c>
    </row>
    <row r="88" spans="3:6" x14ac:dyDescent="0.3">
      <c r="C88" s="19">
        <v>36003</v>
      </c>
      <c r="F88" s="18">
        <v>469400000</v>
      </c>
    </row>
    <row r="89" spans="3:6" x14ac:dyDescent="0.3">
      <c r="C89" s="19">
        <v>36004</v>
      </c>
      <c r="F89" s="18">
        <v>469400000</v>
      </c>
    </row>
    <row r="90" spans="3:6" x14ac:dyDescent="0.3">
      <c r="C90" s="19">
        <v>36005</v>
      </c>
      <c r="F90" s="18">
        <v>469400000</v>
      </c>
    </row>
    <row r="91" spans="3:6" x14ac:dyDescent="0.3">
      <c r="C91" s="19">
        <v>36006</v>
      </c>
      <c r="F91" s="18">
        <v>410700000</v>
      </c>
    </row>
    <row r="92" spans="3:6" x14ac:dyDescent="0.3">
      <c r="C92" s="19">
        <v>36007</v>
      </c>
      <c r="F92" s="18">
        <v>410700000</v>
      </c>
    </row>
    <row r="93" spans="3:6" x14ac:dyDescent="0.3">
      <c r="C93" s="19">
        <v>36008</v>
      </c>
      <c r="F93" s="18">
        <v>410700000</v>
      </c>
    </row>
    <row r="94" spans="3:6" x14ac:dyDescent="0.3">
      <c r="C94" s="19">
        <v>36009</v>
      </c>
      <c r="F94" s="18">
        <v>410700000</v>
      </c>
    </row>
    <row r="95" spans="3:6" x14ac:dyDescent="0.3">
      <c r="C95" s="19">
        <v>36010</v>
      </c>
      <c r="F95" s="18">
        <v>410700000</v>
      </c>
    </row>
    <row r="96" spans="3:6" x14ac:dyDescent="0.3">
      <c r="C96" s="19">
        <v>36012</v>
      </c>
      <c r="F96" s="18">
        <v>450000000</v>
      </c>
    </row>
    <row r="97" spans="3:6" x14ac:dyDescent="0.3">
      <c r="C97" s="19">
        <v>36013</v>
      </c>
      <c r="F97" s="18">
        <v>450000000</v>
      </c>
    </row>
    <row r="98" spans="3:6" x14ac:dyDescent="0.3">
      <c r="C98" s="19">
        <v>36015</v>
      </c>
      <c r="F98" s="18">
        <v>450000000</v>
      </c>
    </row>
    <row r="99" spans="3:6" x14ac:dyDescent="0.3">
      <c r="C99" s="19">
        <v>35992</v>
      </c>
      <c r="F99" s="18">
        <v>400000000</v>
      </c>
    </row>
    <row r="100" spans="3:6" x14ac:dyDescent="0.3">
      <c r="C100" s="19">
        <v>36011</v>
      </c>
      <c r="F100" s="18">
        <v>340000000</v>
      </c>
    </row>
    <row r="101" spans="3:6" x14ac:dyDescent="0.3">
      <c r="C101" s="19">
        <v>36017</v>
      </c>
      <c r="F101" s="18">
        <v>553900000</v>
      </c>
    </row>
    <row r="102" spans="3:6" x14ac:dyDescent="0.3">
      <c r="C102" s="19">
        <v>35996</v>
      </c>
      <c r="F102" s="18">
        <v>148600000</v>
      </c>
    </row>
    <row r="103" spans="3:6" x14ac:dyDescent="0.3">
      <c r="C103" s="19">
        <v>35997</v>
      </c>
      <c r="F103" s="18">
        <v>99100000</v>
      </c>
    </row>
    <row r="104" spans="3:6" x14ac:dyDescent="0.3">
      <c r="C104" s="19">
        <v>35999</v>
      </c>
      <c r="F104" s="18">
        <v>107300000</v>
      </c>
    </row>
    <row r="105" spans="3:6" x14ac:dyDescent="0.3">
      <c r="C105" s="19">
        <v>35999</v>
      </c>
      <c r="F105" s="18">
        <v>250000000</v>
      </c>
    </row>
    <row r="106" spans="3:6" x14ac:dyDescent="0.3">
      <c r="C106" s="19">
        <v>36031</v>
      </c>
      <c r="F106" s="18">
        <v>154300000</v>
      </c>
    </row>
    <row r="107" spans="3:6" x14ac:dyDescent="0.3">
      <c r="C107" s="19">
        <v>36016</v>
      </c>
      <c r="F107" s="18">
        <v>51900000.000000007</v>
      </c>
    </row>
    <row r="108" spans="3:6" x14ac:dyDescent="0.3">
      <c r="C108" s="19">
        <v>36017</v>
      </c>
      <c r="F108" s="18">
        <v>34600000</v>
      </c>
    </row>
    <row r="109" spans="3:6" x14ac:dyDescent="0.3">
      <c r="C109" s="19">
        <v>36019</v>
      </c>
      <c r="F109" s="18">
        <v>103900000</v>
      </c>
    </row>
    <row r="110" spans="3:6" x14ac:dyDescent="0.3">
      <c r="C110" s="19">
        <v>36028</v>
      </c>
      <c r="F110" s="18">
        <v>127600000</v>
      </c>
    </row>
    <row r="111" spans="3:6" x14ac:dyDescent="0.3">
      <c r="C111" s="19">
        <v>36004</v>
      </c>
      <c r="F111" s="18">
        <v>340300000</v>
      </c>
    </row>
    <row r="112" spans="3:6" x14ac:dyDescent="0.3">
      <c r="C112" s="19">
        <v>36005</v>
      </c>
      <c r="F112" s="18">
        <v>82100000.000000015</v>
      </c>
    </row>
    <row r="113" spans="3:6" x14ac:dyDescent="0.3">
      <c r="C113" s="19">
        <v>36007</v>
      </c>
      <c r="F113" s="18">
        <v>334400000</v>
      </c>
    </row>
    <row r="114" spans="3:6" x14ac:dyDescent="0.3">
      <c r="C114" s="19">
        <v>35996</v>
      </c>
      <c r="F114" s="18">
        <v>21500000</v>
      </c>
    </row>
    <row r="115" spans="3:6" x14ac:dyDescent="0.3">
      <c r="C115" s="19">
        <v>35997</v>
      </c>
      <c r="F115" s="18">
        <v>84200000</v>
      </c>
    </row>
    <row r="116" spans="3:6" x14ac:dyDescent="0.3">
      <c r="C116" s="19">
        <v>35997</v>
      </c>
      <c r="F116" s="18">
        <v>132100000.00000001</v>
      </c>
    </row>
    <row r="117" spans="3:6" x14ac:dyDescent="0.3">
      <c r="C117" s="19">
        <v>35999</v>
      </c>
      <c r="F117" s="18">
        <v>53700000</v>
      </c>
    </row>
    <row r="118" spans="3:6" x14ac:dyDescent="0.3">
      <c r="C118" s="19">
        <v>36029</v>
      </c>
      <c r="F118" s="18">
        <v>27500000</v>
      </c>
    </row>
    <row r="119" spans="3:6" x14ac:dyDescent="0.3">
      <c r="C119" s="19">
        <v>36031</v>
      </c>
      <c r="F119" s="18">
        <v>149400000</v>
      </c>
    </row>
    <row r="120" spans="3:6" x14ac:dyDescent="0.3">
      <c r="C120" s="19">
        <v>36016</v>
      </c>
      <c r="F120" s="18">
        <v>86600000</v>
      </c>
    </row>
    <row r="121" spans="3:6" x14ac:dyDescent="0.3">
      <c r="C121" s="19">
        <v>36019</v>
      </c>
      <c r="F121" s="18">
        <v>86600000</v>
      </c>
    </row>
    <row r="122" spans="3:6" x14ac:dyDescent="0.3">
      <c r="C122" s="19">
        <v>36020</v>
      </c>
      <c r="F122" s="18">
        <v>103900000</v>
      </c>
    </row>
    <row r="123" spans="3:6" x14ac:dyDescent="0.3">
      <c r="C123" s="19">
        <v>36027</v>
      </c>
      <c r="F123" s="18">
        <v>121800000</v>
      </c>
    </row>
    <row r="124" spans="3:6" x14ac:dyDescent="0.3">
      <c r="C124" s="19">
        <v>35990</v>
      </c>
      <c r="F124" s="18">
        <v>45599999.999999993</v>
      </c>
    </row>
    <row r="125" spans="3:6" x14ac:dyDescent="0.3">
      <c r="C125" s="19">
        <v>36000</v>
      </c>
      <c r="F125" s="18">
        <v>35200000</v>
      </c>
    </row>
    <row r="126" spans="3:6" x14ac:dyDescent="0.3">
      <c r="C126" s="19">
        <v>36001</v>
      </c>
      <c r="F126" s="18">
        <v>23500000</v>
      </c>
    </row>
    <row r="127" spans="3:6" x14ac:dyDescent="0.3">
      <c r="C127" s="19">
        <v>36002</v>
      </c>
      <c r="F127" s="18">
        <v>88000000</v>
      </c>
    </row>
    <row r="128" spans="3:6" x14ac:dyDescent="0.3">
      <c r="C128" s="19">
        <v>36004</v>
      </c>
      <c r="F128" s="18">
        <v>70400000</v>
      </c>
    </row>
    <row r="129" spans="3:6" x14ac:dyDescent="0.3">
      <c r="C129" s="19">
        <v>36005</v>
      </c>
      <c r="F129" s="18">
        <v>64500000</v>
      </c>
    </row>
    <row r="130" spans="3:6" x14ac:dyDescent="0.3">
      <c r="C130" s="19">
        <v>36007</v>
      </c>
      <c r="F130" s="18">
        <v>88000000</v>
      </c>
    </row>
    <row r="131" spans="3:6" x14ac:dyDescent="0.3">
      <c r="C131" s="19">
        <v>36008</v>
      </c>
      <c r="F131" s="18">
        <v>32300000</v>
      </c>
    </row>
    <row r="132" spans="3:6" x14ac:dyDescent="0.3">
      <c r="C132" s="19">
        <v>36009</v>
      </c>
      <c r="F132" s="18">
        <v>70400000</v>
      </c>
    </row>
    <row r="133" spans="3:6" x14ac:dyDescent="0.3">
      <c r="C133" s="19">
        <v>36010</v>
      </c>
      <c r="F133" s="18">
        <v>88000000</v>
      </c>
    </row>
    <row r="134" spans="3:6" x14ac:dyDescent="0.3">
      <c r="C134" s="19">
        <v>36013</v>
      </c>
      <c r="F134" s="18">
        <v>200000000</v>
      </c>
    </row>
    <row r="135" spans="3:6" x14ac:dyDescent="0.3">
      <c r="C135" s="19">
        <v>36015</v>
      </c>
      <c r="F135" s="18">
        <v>120000000</v>
      </c>
    </row>
    <row r="136" spans="3:6" x14ac:dyDescent="0.3">
      <c r="C136" s="19">
        <v>36023</v>
      </c>
      <c r="F136" s="18">
        <v>353200000</v>
      </c>
    </row>
    <row r="137" spans="3:6" x14ac:dyDescent="0.3">
      <c r="C137" s="19">
        <v>36024</v>
      </c>
      <c r="F137" s="18">
        <v>141300000</v>
      </c>
    </row>
    <row r="138" spans="3:6" x14ac:dyDescent="0.3">
      <c r="C138" s="19">
        <v>35999</v>
      </c>
      <c r="F138" s="18">
        <v>41300000</v>
      </c>
    </row>
    <row r="139" spans="3:6" x14ac:dyDescent="0.3">
      <c r="C139" s="19">
        <v>35999</v>
      </c>
      <c r="F139" s="18">
        <v>82600000</v>
      </c>
    </row>
    <row r="140" spans="3:6" x14ac:dyDescent="0.3">
      <c r="C140" s="19">
        <v>35999</v>
      </c>
      <c r="F140" s="18">
        <v>326100000</v>
      </c>
    </row>
    <row r="141" spans="3:6" x14ac:dyDescent="0.3">
      <c r="C141" s="19">
        <v>36029</v>
      </c>
      <c r="F141" s="18">
        <v>52500000</v>
      </c>
    </row>
    <row r="142" spans="3:6" x14ac:dyDescent="0.3">
      <c r="C142" s="19">
        <v>36027</v>
      </c>
      <c r="F142" s="18">
        <v>87000000</v>
      </c>
    </row>
    <row r="143" spans="3:6" x14ac:dyDescent="0.3">
      <c r="C143" s="19">
        <v>36028</v>
      </c>
      <c r="F143" s="18">
        <v>23200000</v>
      </c>
    </row>
    <row r="144" spans="3:6" x14ac:dyDescent="0.3">
      <c r="C144" s="19">
        <v>36028</v>
      </c>
      <c r="F144" s="18">
        <v>34800000</v>
      </c>
    </row>
    <row r="145" spans="3:6" x14ac:dyDescent="0.3">
      <c r="C145" s="19">
        <v>36000</v>
      </c>
      <c r="F145" s="18">
        <v>41100000</v>
      </c>
    </row>
    <row r="146" spans="3:6" x14ac:dyDescent="0.3">
      <c r="C146" s="19">
        <v>36000</v>
      </c>
      <c r="F146" s="18">
        <v>46900000.000000007</v>
      </c>
    </row>
    <row r="147" spans="3:6" x14ac:dyDescent="0.3">
      <c r="C147" s="19">
        <v>36001</v>
      </c>
      <c r="F147" s="18">
        <v>117300000</v>
      </c>
    </row>
    <row r="148" spans="3:6" x14ac:dyDescent="0.3">
      <c r="C148" s="19">
        <v>36004</v>
      </c>
      <c r="F148" s="18">
        <v>5900000</v>
      </c>
    </row>
    <row r="149" spans="3:6" x14ac:dyDescent="0.3">
      <c r="C149" s="19">
        <v>36005</v>
      </c>
      <c r="F149" s="18">
        <v>29300000</v>
      </c>
    </row>
    <row r="150" spans="3:6" x14ac:dyDescent="0.3">
      <c r="C150" s="19">
        <v>36005</v>
      </c>
      <c r="F150" s="18">
        <v>111500000</v>
      </c>
    </row>
    <row r="151" spans="3:6" x14ac:dyDescent="0.3">
      <c r="C151" s="19">
        <v>36008</v>
      </c>
      <c r="F151" s="18">
        <v>14700000</v>
      </c>
    </row>
    <row r="152" spans="3:6" x14ac:dyDescent="0.3">
      <c r="C152" s="19">
        <v>36009</v>
      </c>
      <c r="F152" s="18">
        <v>76300000</v>
      </c>
    </row>
    <row r="153" spans="3:6" x14ac:dyDescent="0.3">
      <c r="C153" s="19">
        <v>36010</v>
      </c>
      <c r="F153" s="18">
        <v>29300000</v>
      </c>
    </row>
    <row r="154" spans="3:6" x14ac:dyDescent="0.3">
      <c r="C154" s="19">
        <v>36013</v>
      </c>
      <c r="F154" s="18">
        <v>250000000</v>
      </c>
    </row>
    <row r="155" spans="3:6" x14ac:dyDescent="0.3">
      <c r="C155" s="19">
        <v>36014</v>
      </c>
      <c r="F155" s="18">
        <v>200000000</v>
      </c>
    </row>
    <row r="156" spans="3:6" x14ac:dyDescent="0.3">
      <c r="C156" s="19">
        <v>36015</v>
      </c>
      <c r="F156" s="18">
        <v>134500000</v>
      </c>
    </row>
    <row r="157" spans="3:6" x14ac:dyDescent="0.3">
      <c r="C157" s="19">
        <v>36022</v>
      </c>
      <c r="F157" s="18">
        <v>113000000</v>
      </c>
    </row>
    <row r="158" spans="3:6" x14ac:dyDescent="0.3">
      <c r="C158" s="19">
        <v>35993</v>
      </c>
      <c r="F158" s="18">
        <v>120000000</v>
      </c>
    </row>
    <row r="159" spans="3:6" x14ac:dyDescent="0.3">
      <c r="C159" s="19">
        <v>35990</v>
      </c>
      <c r="F159" s="18">
        <v>68400000</v>
      </c>
    </row>
    <row r="160" spans="3:6" x14ac:dyDescent="0.3">
      <c r="C160" s="19">
        <v>35999</v>
      </c>
      <c r="F160" s="18">
        <v>134600000</v>
      </c>
    </row>
    <row r="161" spans="3:6" x14ac:dyDescent="0.3">
      <c r="C161" s="19">
        <v>36018</v>
      </c>
      <c r="F161" s="18">
        <v>39800000</v>
      </c>
    </row>
    <row r="162" spans="3:6" x14ac:dyDescent="0.3">
      <c r="C162" s="19">
        <v>36027</v>
      </c>
      <c r="F162" s="18">
        <v>150800000</v>
      </c>
    </row>
    <row r="163" spans="3:6" x14ac:dyDescent="0.3">
      <c r="C163" s="19">
        <v>36001</v>
      </c>
      <c r="F163" s="18">
        <v>26400000</v>
      </c>
    </row>
    <row r="164" spans="3:6" x14ac:dyDescent="0.3">
      <c r="C164" s="19">
        <v>35995</v>
      </c>
      <c r="F164" s="18">
        <v>85900000</v>
      </c>
    </row>
    <row r="165" spans="3:6" x14ac:dyDescent="0.3">
      <c r="C165" s="19">
        <v>35996</v>
      </c>
      <c r="F165" s="18">
        <v>115600000</v>
      </c>
    </row>
    <row r="166" spans="3:6" x14ac:dyDescent="0.3">
      <c r="C166" s="19">
        <v>35997</v>
      </c>
      <c r="F166" s="18">
        <v>24800000</v>
      </c>
    </row>
    <row r="167" spans="3:6" x14ac:dyDescent="0.3">
      <c r="C167" s="19">
        <v>35998</v>
      </c>
      <c r="F167" s="18">
        <v>82600000</v>
      </c>
    </row>
    <row r="168" spans="3:6" x14ac:dyDescent="0.3">
      <c r="C168" s="19">
        <v>35999</v>
      </c>
      <c r="F168" s="18">
        <v>66000000</v>
      </c>
    </row>
    <row r="169" spans="3:6" x14ac:dyDescent="0.3">
      <c r="C169" s="19">
        <v>36016</v>
      </c>
      <c r="F169" s="18">
        <v>129800000</v>
      </c>
    </row>
    <row r="170" spans="3:6" x14ac:dyDescent="0.3">
      <c r="C170" s="19">
        <v>36017</v>
      </c>
      <c r="F170" s="18">
        <v>128100000</v>
      </c>
    </row>
    <row r="171" spans="3:6" x14ac:dyDescent="0.3">
      <c r="C171" s="19">
        <v>36018</v>
      </c>
      <c r="F171" s="18">
        <v>51900000.000000007</v>
      </c>
    </row>
    <row r="172" spans="3:6" x14ac:dyDescent="0.3">
      <c r="C172" s="19">
        <v>36019</v>
      </c>
      <c r="F172" s="18">
        <v>138500000</v>
      </c>
    </row>
    <row r="173" spans="3:6" x14ac:dyDescent="0.3">
      <c r="C173" s="19">
        <v>36020</v>
      </c>
      <c r="F173" s="18">
        <v>69200000</v>
      </c>
    </row>
    <row r="174" spans="3:6" x14ac:dyDescent="0.3">
      <c r="C174" s="19">
        <v>36027</v>
      </c>
      <c r="F174" s="18">
        <v>58000000</v>
      </c>
    </row>
    <row r="175" spans="3:6" x14ac:dyDescent="0.3">
      <c r="C175" s="19">
        <v>36028</v>
      </c>
      <c r="F175" s="18">
        <v>58000000</v>
      </c>
    </row>
    <row r="176" spans="3:6" x14ac:dyDescent="0.3">
      <c r="C176" s="19">
        <v>36000</v>
      </c>
      <c r="F176" s="18">
        <v>90900000</v>
      </c>
    </row>
    <row r="177" spans="3:6" x14ac:dyDescent="0.3">
      <c r="C177" s="19">
        <v>36001</v>
      </c>
      <c r="F177" s="18">
        <v>93900000</v>
      </c>
    </row>
    <row r="178" spans="3:6" x14ac:dyDescent="0.3">
      <c r="C178" s="19">
        <v>36002</v>
      </c>
      <c r="F178" s="18">
        <v>11700000</v>
      </c>
    </row>
    <row r="179" spans="3:6" x14ac:dyDescent="0.3">
      <c r="C179" s="19">
        <v>36003</v>
      </c>
      <c r="F179" s="18">
        <v>29300000</v>
      </c>
    </row>
    <row r="180" spans="3:6" x14ac:dyDescent="0.3">
      <c r="C180" s="19">
        <v>36004</v>
      </c>
      <c r="F180" s="18">
        <v>67500000</v>
      </c>
    </row>
    <row r="181" spans="3:6" x14ac:dyDescent="0.3">
      <c r="C181" s="19">
        <v>36005</v>
      </c>
      <c r="F181" s="18">
        <v>21700000</v>
      </c>
    </row>
    <row r="182" spans="3:6" x14ac:dyDescent="0.3">
      <c r="C182" s="19">
        <v>36006</v>
      </c>
      <c r="F182" s="18">
        <v>55700000</v>
      </c>
    </row>
    <row r="183" spans="3:6" x14ac:dyDescent="0.3">
      <c r="C183" s="19">
        <v>36007</v>
      </c>
      <c r="F183" s="18">
        <v>88000000</v>
      </c>
    </row>
    <row r="184" spans="3:6" x14ac:dyDescent="0.3">
      <c r="C184" s="19">
        <v>36009</v>
      </c>
      <c r="F184" s="18">
        <v>35200000</v>
      </c>
    </row>
    <row r="185" spans="3:6" x14ac:dyDescent="0.3">
      <c r="C185" s="19">
        <v>36010</v>
      </c>
      <c r="F185" s="18">
        <v>35200000</v>
      </c>
    </row>
    <row r="186" spans="3:6" x14ac:dyDescent="0.3">
      <c r="C186" s="19">
        <v>36012</v>
      </c>
      <c r="F186" s="18">
        <v>75000000</v>
      </c>
    </row>
    <row r="187" spans="3:6" x14ac:dyDescent="0.3">
      <c r="C187" s="19">
        <v>36014</v>
      </c>
      <c r="F187" s="18">
        <v>175000000</v>
      </c>
    </row>
    <row r="188" spans="3:6" x14ac:dyDescent="0.3">
      <c r="C188" s="19">
        <v>36021</v>
      </c>
      <c r="F188" s="18">
        <v>70600000</v>
      </c>
    </row>
    <row r="189" spans="3:6" x14ac:dyDescent="0.3">
      <c r="C189" s="19">
        <v>36022</v>
      </c>
      <c r="F189" s="18">
        <v>17700000</v>
      </c>
    </row>
    <row r="190" spans="3:6" x14ac:dyDescent="0.3">
      <c r="C190" s="19">
        <v>36023</v>
      </c>
      <c r="F190" s="18">
        <v>91800000</v>
      </c>
    </row>
    <row r="191" spans="3:6" x14ac:dyDescent="0.3">
      <c r="C191" s="19">
        <v>35995</v>
      </c>
      <c r="F191" s="18">
        <v>82600000</v>
      </c>
    </row>
    <row r="192" spans="3:6" x14ac:dyDescent="0.3">
      <c r="C192" s="19">
        <v>35997</v>
      </c>
      <c r="F192" s="18">
        <v>82600000</v>
      </c>
    </row>
    <row r="193" spans="3:6" x14ac:dyDescent="0.3">
      <c r="C193" s="19">
        <v>36029</v>
      </c>
      <c r="F193" s="18">
        <v>30900000</v>
      </c>
    </row>
    <row r="194" spans="3:6" x14ac:dyDescent="0.3">
      <c r="C194" s="19">
        <v>36016</v>
      </c>
      <c r="F194" s="18">
        <v>242300000</v>
      </c>
    </row>
    <row r="195" spans="3:6" x14ac:dyDescent="0.3">
      <c r="C195" s="19">
        <v>36019</v>
      </c>
      <c r="F195" s="18">
        <v>24200000</v>
      </c>
    </row>
    <row r="196" spans="3:6" x14ac:dyDescent="0.3">
      <c r="C196" s="19">
        <v>35990</v>
      </c>
      <c r="F196" s="18">
        <v>22799999.999999996</v>
      </c>
    </row>
    <row r="197" spans="3:6" x14ac:dyDescent="0.3">
      <c r="C197" s="19">
        <v>36002</v>
      </c>
      <c r="F197" s="18">
        <v>15300000</v>
      </c>
    </row>
    <row r="198" spans="3:6" x14ac:dyDescent="0.3">
      <c r="C198" s="19">
        <v>36005</v>
      </c>
      <c r="F198" s="18">
        <v>15300000</v>
      </c>
    </row>
    <row r="199" spans="3:6" x14ac:dyDescent="0.3">
      <c r="C199" s="19">
        <v>36006</v>
      </c>
      <c r="F199" s="18">
        <v>117300000</v>
      </c>
    </row>
    <row r="200" spans="3:6" x14ac:dyDescent="0.3">
      <c r="C200" s="19">
        <v>36012</v>
      </c>
      <c r="F200" s="18">
        <v>80000000</v>
      </c>
    </row>
    <row r="201" spans="3:6" x14ac:dyDescent="0.3">
      <c r="C201" s="19">
        <v>36014</v>
      </c>
      <c r="F201" s="18">
        <v>130000000</v>
      </c>
    </row>
    <row r="202" spans="3:6" x14ac:dyDescent="0.3">
      <c r="C202" s="19">
        <v>36021</v>
      </c>
      <c r="F202" s="18">
        <v>310800000</v>
      </c>
    </row>
    <row r="203" spans="3:6" x14ac:dyDescent="0.3">
      <c r="C203" s="19">
        <v>36000</v>
      </c>
      <c r="F203" s="18">
        <v>70400000</v>
      </c>
    </row>
    <row r="204" spans="3:6" x14ac:dyDescent="0.3">
      <c r="C204" s="19">
        <v>35993</v>
      </c>
      <c r="F204" s="18">
        <v>300000000</v>
      </c>
    </row>
    <row r="205" spans="3:6" x14ac:dyDescent="0.3">
      <c r="C205" s="19">
        <v>36029</v>
      </c>
      <c r="F205" s="18">
        <v>54000000</v>
      </c>
    </row>
    <row r="206" spans="3:6" x14ac:dyDescent="0.3">
      <c r="C206" s="19">
        <v>36029</v>
      </c>
      <c r="F206" s="18">
        <v>154300000</v>
      </c>
    </row>
    <row r="207" spans="3:6" x14ac:dyDescent="0.3">
      <c r="C207" s="19">
        <v>36000</v>
      </c>
      <c r="F207" s="18">
        <v>29300000</v>
      </c>
    </row>
    <row r="208" spans="3:6" x14ac:dyDescent="0.3">
      <c r="C208" s="19">
        <v>36012</v>
      </c>
      <c r="F208" s="18">
        <v>100000000</v>
      </c>
    </row>
    <row r="209" spans="3:6" x14ac:dyDescent="0.3">
      <c r="C209" s="19">
        <v>35999</v>
      </c>
      <c r="F209" s="18">
        <v>49500000</v>
      </c>
    </row>
    <row r="210" spans="3:6" x14ac:dyDescent="0.3">
      <c r="C210" s="19">
        <v>36030</v>
      </c>
      <c r="F210" s="18">
        <v>426000000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D2389-D23E-4F1C-BD57-E447CFFDB108}">
  <dimension ref="A1:L210"/>
  <sheetViews>
    <sheetView workbookViewId="0">
      <selection activeCell="C24" sqref="C24"/>
    </sheetView>
  </sheetViews>
  <sheetFormatPr defaultColWidth="9.1796875" defaultRowHeight="12.5" x14ac:dyDescent="0.25"/>
  <cols>
    <col min="1" max="1" width="9.1796875" style="1"/>
    <col min="2" max="2" width="15.1796875" style="1" bestFit="1" customWidth="1"/>
    <col min="3" max="3" width="16.6328125" style="1" bestFit="1" customWidth="1"/>
    <col min="4" max="4" width="14.81640625" style="1" bestFit="1" customWidth="1"/>
    <col min="5" max="5" width="17.1796875" style="1" bestFit="1" customWidth="1"/>
    <col min="6" max="6" width="13.6328125" style="1" bestFit="1" customWidth="1"/>
    <col min="7" max="8" width="9.1796875" style="1"/>
    <col min="9" max="9" width="13.36328125" style="1" bestFit="1" customWidth="1"/>
    <col min="10" max="16384" width="9.1796875" style="1"/>
  </cols>
  <sheetData>
    <row r="1" spans="1:12" x14ac:dyDescent="0.25">
      <c r="A1" s="1" t="s">
        <v>191</v>
      </c>
      <c r="B1" s="1" t="s">
        <v>192</v>
      </c>
      <c r="C1" s="1" t="s">
        <v>193</v>
      </c>
      <c r="D1" s="1" t="s">
        <v>194</v>
      </c>
      <c r="E1" s="1" t="s">
        <v>195</v>
      </c>
      <c r="F1" s="1" t="s">
        <v>196</v>
      </c>
      <c r="J1" s="1" t="s">
        <v>228</v>
      </c>
      <c r="K1" s="1" t="s">
        <v>229</v>
      </c>
      <c r="L1" s="1" t="s">
        <v>230</v>
      </c>
    </row>
    <row r="2" spans="1:12" x14ac:dyDescent="0.25">
      <c r="A2" s="3">
        <v>35995</v>
      </c>
      <c r="B2" s="1" t="s">
        <v>216</v>
      </c>
      <c r="C2" s="1">
        <v>300</v>
      </c>
      <c r="D2" s="1">
        <v>8.2549999999999998E-2</v>
      </c>
      <c r="E2" s="4">
        <v>24.77</v>
      </c>
      <c r="F2" s="1" t="s">
        <v>202</v>
      </c>
      <c r="I2" s="1" t="s">
        <v>231</v>
      </c>
    </row>
    <row r="3" spans="1:12" x14ac:dyDescent="0.25">
      <c r="A3" s="3">
        <v>35996</v>
      </c>
      <c r="B3" s="1" t="s">
        <v>216</v>
      </c>
      <c r="C3" s="1">
        <v>102</v>
      </c>
      <c r="D3" s="1">
        <v>8.2549999999999998E-2</v>
      </c>
      <c r="E3" s="4">
        <v>8.42</v>
      </c>
      <c r="F3" s="1" t="s">
        <v>202</v>
      </c>
      <c r="I3" s="1" t="s">
        <v>202</v>
      </c>
    </row>
    <row r="4" spans="1:12" x14ac:dyDescent="0.25">
      <c r="A4" s="3">
        <v>35998</v>
      </c>
      <c r="B4" s="1" t="s">
        <v>216</v>
      </c>
      <c r="C4" s="1">
        <v>300</v>
      </c>
      <c r="D4" s="1">
        <v>8.2549999999999998E-2</v>
      </c>
      <c r="E4" s="4">
        <v>24.77</v>
      </c>
      <c r="F4" s="1" t="s">
        <v>202</v>
      </c>
      <c r="I4" s="1" t="s">
        <v>220</v>
      </c>
    </row>
    <row r="5" spans="1:12" x14ac:dyDescent="0.25">
      <c r="A5" s="3">
        <v>35996</v>
      </c>
      <c r="B5" s="1" t="s">
        <v>216</v>
      </c>
      <c r="C5" s="1">
        <v>100</v>
      </c>
      <c r="D5" s="1">
        <v>8.2549999999999998E-2</v>
      </c>
      <c r="E5" s="4">
        <v>8.26</v>
      </c>
      <c r="F5" s="1" t="s">
        <v>220</v>
      </c>
      <c r="I5" s="1" t="s">
        <v>204</v>
      </c>
    </row>
    <row r="6" spans="1:12" x14ac:dyDescent="0.25">
      <c r="A6" s="3">
        <v>35997</v>
      </c>
      <c r="B6" s="1" t="s">
        <v>216</v>
      </c>
      <c r="C6" s="1">
        <v>550</v>
      </c>
      <c r="D6" s="1">
        <v>8.2549999999999998E-2</v>
      </c>
      <c r="E6" s="4">
        <v>45.4</v>
      </c>
      <c r="F6" s="1" t="s">
        <v>220</v>
      </c>
      <c r="I6" s="1" t="s">
        <v>206</v>
      </c>
    </row>
    <row r="7" spans="1:12" x14ac:dyDescent="0.25">
      <c r="A7" s="3">
        <v>35996</v>
      </c>
      <c r="B7" s="1" t="s">
        <v>216</v>
      </c>
      <c r="C7" s="1">
        <v>328</v>
      </c>
      <c r="D7" s="1">
        <v>8.2549999999999998E-2</v>
      </c>
      <c r="E7" s="4">
        <v>27.08</v>
      </c>
      <c r="F7" s="1" t="s">
        <v>204</v>
      </c>
      <c r="I7" s="1" t="s">
        <v>221</v>
      </c>
    </row>
    <row r="8" spans="1:12" x14ac:dyDescent="0.25">
      <c r="A8" s="3">
        <v>35995</v>
      </c>
      <c r="B8" s="1" t="s">
        <v>216</v>
      </c>
      <c r="C8" s="1">
        <v>500</v>
      </c>
      <c r="D8" s="1">
        <v>8.2549999999999998E-2</v>
      </c>
      <c r="E8" s="4">
        <v>41.28</v>
      </c>
      <c r="F8" s="1" t="s">
        <v>206</v>
      </c>
      <c r="I8" s="1" t="s">
        <v>214</v>
      </c>
    </row>
    <row r="9" spans="1:12" x14ac:dyDescent="0.25">
      <c r="A9" s="3">
        <v>35996</v>
      </c>
      <c r="B9" s="1" t="s">
        <v>216</v>
      </c>
      <c r="C9" s="1">
        <v>500</v>
      </c>
      <c r="D9" s="1">
        <v>8.2549999999999998E-2</v>
      </c>
      <c r="E9" s="4">
        <v>41.28</v>
      </c>
      <c r="F9" s="1" t="s">
        <v>206</v>
      </c>
      <c r="I9" s="1" t="s">
        <v>217</v>
      </c>
    </row>
    <row r="10" spans="1:12" x14ac:dyDescent="0.25">
      <c r="A10" s="3">
        <v>35997</v>
      </c>
      <c r="B10" s="1" t="s">
        <v>216</v>
      </c>
      <c r="C10" s="1">
        <v>500</v>
      </c>
      <c r="D10" s="1">
        <v>8.2549999999999998E-2</v>
      </c>
      <c r="E10" s="4">
        <v>41.28</v>
      </c>
      <c r="F10" s="1" t="s">
        <v>206</v>
      </c>
      <c r="I10" s="1" t="s">
        <v>223</v>
      </c>
    </row>
    <row r="11" spans="1:12" x14ac:dyDescent="0.25">
      <c r="A11" s="3">
        <v>35998</v>
      </c>
      <c r="B11" s="1" t="s">
        <v>216</v>
      </c>
      <c r="C11" s="1">
        <v>600</v>
      </c>
      <c r="D11" s="1">
        <v>8.2549999999999998E-2</v>
      </c>
      <c r="E11" s="4">
        <v>49.53</v>
      </c>
      <c r="F11" s="1" t="s">
        <v>206</v>
      </c>
      <c r="I11" s="1" t="s">
        <v>224</v>
      </c>
    </row>
    <row r="12" spans="1:12" x14ac:dyDescent="0.25">
      <c r="A12" s="3">
        <v>35996</v>
      </c>
      <c r="B12" s="1" t="s">
        <v>216</v>
      </c>
      <c r="C12" s="1">
        <v>180</v>
      </c>
      <c r="D12" s="1">
        <v>8.2549999999999998E-2</v>
      </c>
      <c r="E12" s="4">
        <v>14.86</v>
      </c>
      <c r="F12" s="1" t="s">
        <v>221</v>
      </c>
      <c r="I12" s="1" t="s">
        <v>225</v>
      </c>
    </row>
    <row r="13" spans="1:12" x14ac:dyDescent="0.25">
      <c r="A13" s="3">
        <v>35997</v>
      </c>
      <c r="B13" s="1" t="s">
        <v>216</v>
      </c>
      <c r="C13" s="1">
        <v>120</v>
      </c>
      <c r="D13" s="1">
        <v>8.2549999999999998E-2</v>
      </c>
      <c r="E13" s="4">
        <v>9.91</v>
      </c>
      <c r="F13" s="1" t="s">
        <v>221</v>
      </c>
      <c r="I13" s="1" t="s">
        <v>218</v>
      </c>
    </row>
    <row r="14" spans="1:12" x14ac:dyDescent="0.25">
      <c r="A14" s="3">
        <v>35999</v>
      </c>
      <c r="B14" s="1" t="s">
        <v>216</v>
      </c>
      <c r="C14" s="1">
        <v>130</v>
      </c>
      <c r="D14" s="1">
        <v>8.2549999999999998E-2</v>
      </c>
      <c r="E14" s="4">
        <v>10.73</v>
      </c>
      <c r="F14" s="1" t="s">
        <v>221</v>
      </c>
      <c r="I14" s="1" t="s">
        <v>226</v>
      </c>
    </row>
    <row r="15" spans="1:12" x14ac:dyDescent="0.25">
      <c r="A15" s="3">
        <v>35999</v>
      </c>
      <c r="B15" s="1" t="s">
        <v>216</v>
      </c>
      <c r="C15" s="1">
        <v>640</v>
      </c>
      <c r="D15" s="1">
        <v>8.2549999999999998E-2</v>
      </c>
      <c r="E15" s="4">
        <v>25</v>
      </c>
      <c r="F15" s="1" t="s">
        <v>221</v>
      </c>
    </row>
    <row r="16" spans="1:12" x14ac:dyDescent="0.25">
      <c r="A16" s="3">
        <v>35996</v>
      </c>
      <c r="B16" s="1" t="s">
        <v>216</v>
      </c>
      <c r="C16" s="1">
        <v>26</v>
      </c>
      <c r="D16" s="1">
        <v>8.2549999999999998E-2</v>
      </c>
      <c r="E16" s="4">
        <v>2.15</v>
      </c>
      <c r="F16" s="1" t="s">
        <v>214</v>
      </c>
    </row>
    <row r="17" spans="1:6" x14ac:dyDescent="0.25">
      <c r="A17" s="3">
        <v>35997</v>
      </c>
      <c r="B17" s="1" t="s">
        <v>216</v>
      </c>
      <c r="C17" s="1">
        <v>102</v>
      </c>
      <c r="D17" s="1">
        <v>8.2549999999999998E-2</v>
      </c>
      <c r="E17" s="4">
        <v>8.42</v>
      </c>
      <c r="F17" s="1" t="s">
        <v>214</v>
      </c>
    </row>
    <row r="18" spans="1:6" x14ac:dyDescent="0.25">
      <c r="A18" s="3">
        <v>35997</v>
      </c>
      <c r="B18" s="1" t="s">
        <v>216</v>
      </c>
      <c r="C18" s="1">
        <v>160</v>
      </c>
      <c r="D18" s="1">
        <v>8.2549999999999998E-2</v>
      </c>
      <c r="E18" s="4">
        <v>13.21</v>
      </c>
      <c r="F18" s="1" t="s">
        <v>214</v>
      </c>
    </row>
    <row r="19" spans="1:6" x14ac:dyDescent="0.25">
      <c r="A19" s="3">
        <v>35999</v>
      </c>
      <c r="B19" s="1" t="s">
        <v>216</v>
      </c>
      <c r="C19" s="1">
        <v>65</v>
      </c>
      <c r="D19" s="1">
        <v>8.2549999999999998E-2</v>
      </c>
      <c r="E19" s="4">
        <v>5.37</v>
      </c>
      <c r="F19" s="1" t="s">
        <v>214</v>
      </c>
    </row>
    <row r="20" spans="1:6" x14ac:dyDescent="0.25">
      <c r="A20" s="3">
        <v>35999</v>
      </c>
      <c r="B20" s="1" t="s">
        <v>216</v>
      </c>
      <c r="C20" s="1">
        <v>50</v>
      </c>
      <c r="D20" s="1">
        <v>8.2549999999999998E-2</v>
      </c>
      <c r="E20" s="4">
        <v>4.13</v>
      </c>
      <c r="F20" s="1" t="s">
        <v>217</v>
      </c>
    </row>
    <row r="21" spans="1:6" x14ac:dyDescent="0.25">
      <c r="A21" s="3">
        <v>35999</v>
      </c>
      <c r="B21" s="1" t="s">
        <v>216</v>
      </c>
      <c r="C21" s="1">
        <v>100</v>
      </c>
      <c r="D21" s="1">
        <v>8.2549999999999998E-2</v>
      </c>
      <c r="E21" s="4">
        <v>8.26</v>
      </c>
      <c r="F21" s="1" t="s">
        <v>217</v>
      </c>
    </row>
    <row r="22" spans="1:6" x14ac:dyDescent="0.25">
      <c r="A22" s="3">
        <v>35999</v>
      </c>
      <c r="B22" s="1" t="s">
        <v>216</v>
      </c>
      <c r="C22" s="1">
        <v>395</v>
      </c>
      <c r="D22" s="1">
        <v>8.2549999999999998E-2</v>
      </c>
      <c r="E22" s="4">
        <v>32.61</v>
      </c>
      <c r="F22" s="1" t="s">
        <v>217</v>
      </c>
    </row>
    <row r="23" spans="1:6" x14ac:dyDescent="0.25">
      <c r="A23" s="3">
        <v>35999</v>
      </c>
      <c r="B23" s="1" t="s">
        <v>216</v>
      </c>
      <c r="C23" s="1">
        <v>163</v>
      </c>
      <c r="D23" s="1">
        <v>8.2549999999999998E-2</v>
      </c>
      <c r="E23" s="4">
        <v>13.46</v>
      </c>
      <c r="F23" s="1" t="s">
        <v>223</v>
      </c>
    </row>
    <row r="24" spans="1:6" x14ac:dyDescent="0.25">
      <c r="A24" s="3">
        <v>35995</v>
      </c>
      <c r="B24" s="1" t="s">
        <v>216</v>
      </c>
      <c r="C24" s="1">
        <v>104</v>
      </c>
      <c r="D24" s="1">
        <v>8.2549999999999998E-2</v>
      </c>
      <c r="E24" s="4">
        <v>8.59</v>
      </c>
      <c r="F24" s="1" t="s">
        <v>224</v>
      </c>
    </row>
    <row r="25" spans="1:6" x14ac:dyDescent="0.25">
      <c r="A25" s="3">
        <v>35996</v>
      </c>
      <c r="B25" s="1" t="s">
        <v>216</v>
      </c>
      <c r="C25" s="1">
        <v>140</v>
      </c>
      <c r="D25" s="1">
        <v>8.2549999999999998E-2</v>
      </c>
      <c r="E25" s="4">
        <v>11.56</v>
      </c>
      <c r="F25" s="1" t="s">
        <v>224</v>
      </c>
    </row>
    <row r="26" spans="1:6" x14ac:dyDescent="0.25">
      <c r="A26" s="3">
        <v>35997</v>
      </c>
      <c r="B26" s="1" t="s">
        <v>216</v>
      </c>
      <c r="C26" s="1">
        <v>30</v>
      </c>
      <c r="D26" s="1">
        <v>8.2549999999999998E-2</v>
      </c>
      <c r="E26" s="4">
        <v>2.48</v>
      </c>
      <c r="F26" s="1" t="s">
        <v>224</v>
      </c>
    </row>
    <row r="27" spans="1:6" x14ac:dyDescent="0.25">
      <c r="A27" s="3">
        <v>35998</v>
      </c>
      <c r="B27" s="1" t="s">
        <v>216</v>
      </c>
      <c r="C27" s="1">
        <v>100</v>
      </c>
      <c r="D27" s="1">
        <v>8.2549999999999998E-2</v>
      </c>
      <c r="E27" s="4">
        <v>8.26</v>
      </c>
      <c r="F27" s="1" t="s">
        <v>224</v>
      </c>
    </row>
    <row r="28" spans="1:6" x14ac:dyDescent="0.25">
      <c r="A28" s="3">
        <v>35999</v>
      </c>
      <c r="B28" s="1" t="s">
        <v>216</v>
      </c>
      <c r="C28" s="1">
        <v>80</v>
      </c>
      <c r="D28" s="1">
        <v>8.2549999999999998E-2</v>
      </c>
      <c r="E28" s="4">
        <v>6.6</v>
      </c>
      <c r="F28" s="1" t="s">
        <v>224</v>
      </c>
    </row>
    <row r="29" spans="1:6" x14ac:dyDescent="0.25">
      <c r="A29" s="3">
        <v>35995</v>
      </c>
      <c r="B29" s="1" t="s">
        <v>216</v>
      </c>
      <c r="C29" s="1">
        <v>100</v>
      </c>
      <c r="D29" s="1">
        <v>8.2549999999999998E-2</v>
      </c>
      <c r="E29" s="4">
        <v>8.26</v>
      </c>
      <c r="F29" s="1" t="s">
        <v>225</v>
      </c>
    </row>
    <row r="30" spans="1:6" x14ac:dyDescent="0.25">
      <c r="A30" s="3">
        <v>35997</v>
      </c>
      <c r="B30" s="1" t="s">
        <v>216</v>
      </c>
      <c r="C30" s="1">
        <v>100</v>
      </c>
      <c r="D30" s="1">
        <v>8.2549999999999998E-2</v>
      </c>
      <c r="E30" s="4">
        <v>8.26</v>
      </c>
      <c r="F30" s="1" t="s">
        <v>225</v>
      </c>
    </row>
    <row r="31" spans="1:6" x14ac:dyDescent="0.25">
      <c r="A31" s="3">
        <v>35999</v>
      </c>
      <c r="B31" s="1" t="s">
        <v>216</v>
      </c>
      <c r="C31" s="1">
        <v>60</v>
      </c>
      <c r="D31" s="1">
        <v>8.2549999999999998E-2</v>
      </c>
      <c r="E31" s="4">
        <v>4.95</v>
      </c>
      <c r="F31" s="1" t="s">
        <v>227</v>
      </c>
    </row>
    <row r="32" spans="1:6" x14ac:dyDescent="0.25">
      <c r="A32" s="3">
        <v>36031</v>
      </c>
      <c r="B32" s="1" t="s">
        <v>198</v>
      </c>
      <c r="C32" s="1">
        <v>50</v>
      </c>
      <c r="D32" s="1">
        <v>3.0869000000000001E-2</v>
      </c>
      <c r="E32" s="4">
        <v>1.54</v>
      </c>
      <c r="F32" s="1" t="s">
        <v>199</v>
      </c>
    </row>
    <row r="33" spans="1:6" x14ac:dyDescent="0.25">
      <c r="A33" s="3">
        <v>36029</v>
      </c>
      <c r="B33" s="1" t="s">
        <v>198</v>
      </c>
      <c r="C33" s="1">
        <v>500</v>
      </c>
      <c r="D33" s="1">
        <v>3.0869000000000001E-2</v>
      </c>
      <c r="E33" s="4">
        <v>15.43</v>
      </c>
      <c r="F33" s="1" t="s">
        <v>202</v>
      </c>
    </row>
    <row r="34" spans="1:6" x14ac:dyDescent="0.25">
      <c r="A34" s="3">
        <v>36030</v>
      </c>
      <c r="B34" s="1" t="s">
        <v>198</v>
      </c>
      <c r="C34" s="1">
        <v>180</v>
      </c>
      <c r="D34" s="1">
        <v>3.0869000000000001E-2</v>
      </c>
      <c r="E34" s="4">
        <v>5.56</v>
      </c>
      <c r="F34" s="1" t="s">
        <v>202</v>
      </c>
    </row>
    <row r="35" spans="1:6" x14ac:dyDescent="0.25">
      <c r="A35" s="3">
        <v>36030</v>
      </c>
      <c r="B35" s="1" t="s">
        <v>198</v>
      </c>
      <c r="C35" s="1">
        <v>600</v>
      </c>
      <c r="D35" s="1">
        <v>3.0869000000000001E-2</v>
      </c>
      <c r="E35" s="4">
        <v>18.52</v>
      </c>
      <c r="F35" s="1" t="s">
        <v>220</v>
      </c>
    </row>
    <row r="36" spans="1:6" x14ac:dyDescent="0.25">
      <c r="A36" s="3">
        <v>36031</v>
      </c>
      <c r="B36" s="1" t="s">
        <v>198</v>
      </c>
      <c r="C36" s="1">
        <v>180</v>
      </c>
      <c r="D36" s="1">
        <v>3.0869000000000001E-2</v>
      </c>
      <c r="E36" s="4">
        <v>5.56</v>
      </c>
      <c r="F36" s="1" t="s">
        <v>204</v>
      </c>
    </row>
    <row r="37" spans="1:6" x14ac:dyDescent="0.25">
      <c r="A37" s="3">
        <v>36031</v>
      </c>
      <c r="B37" s="1" t="s">
        <v>198</v>
      </c>
      <c r="C37" s="1">
        <v>180</v>
      </c>
      <c r="D37" s="1">
        <v>3.0869000000000001E-2</v>
      </c>
      <c r="E37" s="4">
        <v>5.56</v>
      </c>
      <c r="F37" s="1" t="s">
        <v>204</v>
      </c>
    </row>
    <row r="38" spans="1:6" x14ac:dyDescent="0.25">
      <c r="A38" s="3">
        <v>36031</v>
      </c>
      <c r="B38" s="1" t="s">
        <v>198</v>
      </c>
      <c r="C38" s="5">
        <v>1030</v>
      </c>
      <c r="D38" s="1">
        <v>3.0869000000000001E-2</v>
      </c>
      <c r="E38" s="4">
        <v>31.8</v>
      </c>
      <c r="F38" s="1" t="s">
        <v>204</v>
      </c>
    </row>
    <row r="39" spans="1:6" x14ac:dyDescent="0.25">
      <c r="A39" s="3">
        <v>36029</v>
      </c>
      <c r="B39" s="1" t="s">
        <v>198</v>
      </c>
      <c r="C39" s="5">
        <v>1300</v>
      </c>
      <c r="D39" s="1">
        <v>3.0869000000000001E-2</v>
      </c>
      <c r="E39" s="4">
        <v>40.130000000000003</v>
      </c>
      <c r="F39" s="1" t="s">
        <v>206</v>
      </c>
    </row>
    <row r="40" spans="1:6" x14ac:dyDescent="0.25">
      <c r="A40" s="3">
        <v>36030</v>
      </c>
      <c r="B40" s="1" t="s">
        <v>198</v>
      </c>
      <c r="C40" s="5">
        <v>1300</v>
      </c>
      <c r="D40" s="1">
        <v>3.0869000000000001E-2</v>
      </c>
      <c r="E40" s="4">
        <v>40.130000000000003</v>
      </c>
      <c r="F40" s="1" t="s">
        <v>206</v>
      </c>
    </row>
    <row r="41" spans="1:6" x14ac:dyDescent="0.25">
      <c r="A41" s="3">
        <v>36031</v>
      </c>
      <c r="B41" s="1" t="s">
        <v>198</v>
      </c>
      <c r="C41" s="1">
        <v>500</v>
      </c>
      <c r="D41" s="1">
        <v>3.0869000000000001E-2</v>
      </c>
      <c r="E41" s="4">
        <v>15.43</v>
      </c>
      <c r="F41" s="1" t="s">
        <v>221</v>
      </c>
    </row>
    <row r="42" spans="1:6" x14ac:dyDescent="0.25">
      <c r="A42" s="3">
        <v>36029</v>
      </c>
      <c r="B42" s="1" t="s">
        <v>198</v>
      </c>
      <c r="C42" s="1">
        <v>89</v>
      </c>
      <c r="D42" s="1">
        <v>3.0869000000000001E-2</v>
      </c>
      <c r="E42" s="4">
        <v>2.75</v>
      </c>
      <c r="F42" s="1" t="s">
        <v>214</v>
      </c>
    </row>
    <row r="43" spans="1:6" x14ac:dyDescent="0.25">
      <c r="A43" s="3">
        <v>36031</v>
      </c>
      <c r="B43" s="1" t="s">
        <v>198</v>
      </c>
      <c r="C43" s="1">
        <v>484</v>
      </c>
      <c r="D43" s="1">
        <v>3.0869000000000001E-2</v>
      </c>
      <c r="E43" s="4">
        <v>14.94</v>
      </c>
      <c r="F43" s="1" t="s">
        <v>214</v>
      </c>
    </row>
    <row r="44" spans="1:6" x14ac:dyDescent="0.25">
      <c r="A44" s="3">
        <v>36029</v>
      </c>
      <c r="B44" s="1" t="s">
        <v>198</v>
      </c>
      <c r="C44" s="1">
        <v>170</v>
      </c>
      <c r="D44" s="1">
        <v>3.0869000000000001E-2</v>
      </c>
      <c r="E44" s="4">
        <v>5.25</v>
      </c>
      <c r="F44" s="1" t="s">
        <v>217</v>
      </c>
    </row>
    <row r="45" spans="1:6" x14ac:dyDescent="0.25">
      <c r="A45" s="3">
        <v>36029</v>
      </c>
      <c r="B45" s="1" t="s">
        <v>198</v>
      </c>
      <c r="C45" s="1">
        <v>100</v>
      </c>
      <c r="D45" s="1">
        <v>3.0869000000000001E-2</v>
      </c>
      <c r="E45" s="4">
        <v>3.09</v>
      </c>
      <c r="F45" s="1" t="s">
        <v>225</v>
      </c>
    </row>
    <row r="46" spans="1:6" x14ac:dyDescent="0.25">
      <c r="A46" s="3">
        <v>36029</v>
      </c>
      <c r="B46" s="1" t="s">
        <v>198</v>
      </c>
      <c r="C46" s="1">
        <v>175</v>
      </c>
      <c r="D46" s="1">
        <v>3.0869000000000001E-2</v>
      </c>
      <c r="E46" s="4">
        <v>5.4</v>
      </c>
      <c r="F46" s="1" t="s">
        <v>226</v>
      </c>
    </row>
    <row r="47" spans="1:6" x14ac:dyDescent="0.25">
      <c r="A47" s="3">
        <v>36029</v>
      </c>
      <c r="B47" s="1" t="s">
        <v>198</v>
      </c>
      <c r="C47" s="1">
        <v>500</v>
      </c>
      <c r="D47" s="1">
        <v>3.0869000000000001E-2</v>
      </c>
      <c r="E47" s="4">
        <v>15.43</v>
      </c>
      <c r="F47" s="1" t="s">
        <v>226</v>
      </c>
    </row>
    <row r="48" spans="1:6" x14ac:dyDescent="0.25">
      <c r="A48" s="3">
        <v>36030</v>
      </c>
      <c r="B48" s="1" t="s">
        <v>198</v>
      </c>
      <c r="C48" s="5">
        <v>1380</v>
      </c>
      <c r="D48" s="1">
        <v>3.0869000000000001E-2</v>
      </c>
      <c r="E48" s="4">
        <v>42.6</v>
      </c>
      <c r="F48" s="1" t="s">
        <v>227</v>
      </c>
    </row>
    <row r="49" spans="1:6" x14ac:dyDescent="0.25">
      <c r="A49" s="3">
        <v>36017</v>
      </c>
      <c r="B49" s="1" t="s">
        <v>201</v>
      </c>
      <c r="C49" s="1">
        <v>50</v>
      </c>
      <c r="D49" s="1">
        <v>0.1731</v>
      </c>
      <c r="E49" s="4">
        <v>8.66</v>
      </c>
      <c r="F49" s="1" t="s">
        <v>199</v>
      </c>
    </row>
    <row r="50" spans="1:6" x14ac:dyDescent="0.25">
      <c r="A50" s="3">
        <v>36019</v>
      </c>
      <c r="B50" s="1" t="s">
        <v>201</v>
      </c>
      <c r="C50" s="1">
        <v>30</v>
      </c>
      <c r="D50" s="1">
        <v>0.1731</v>
      </c>
      <c r="E50" s="4">
        <v>5.19</v>
      </c>
      <c r="F50" s="1" t="s">
        <v>199</v>
      </c>
    </row>
    <row r="51" spans="1:6" x14ac:dyDescent="0.25">
      <c r="A51" s="3">
        <v>36020</v>
      </c>
      <c r="B51" s="1" t="s">
        <v>201</v>
      </c>
      <c r="C51" s="1">
        <v>20</v>
      </c>
      <c r="D51" s="1">
        <v>0.1731</v>
      </c>
      <c r="E51" s="4">
        <v>3.46</v>
      </c>
      <c r="F51" s="1" t="s">
        <v>199</v>
      </c>
    </row>
    <row r="52" spans="1:6" x14ac:dyDescent="0.25">
      <c r="A52" s="3">
        <v>36021</v>
      </c>
      <c r="B52" s="1" t="s">
        <v>201</v>
      </c>
      <c r="C52" s="1">
        <v>40</v>
      </c>
      <c r="D52" s="1">
        <v>0.1731</v>
      </c>
      <c r="E52" s="4">
        <v>6.92</v>
      </c>
      <c r="F52" s="1" t="s">
        <v>199</v>
      </c>
    </row>
    <row r="53" spans="1:6" x14ac:dyDescent="0.25">
      <c r="A53" s="3">
        <v>36017</v>
      </c>
      <c r="B53" s="1" t="s">
        <v>201</v>
      </c>
      <c r="C53" s="1">
        <v>250</v>
      </c>
      <c r="D53" s="1">
        <v>0.1731</v>
      </c>
      <c r="E53" s="4">
        <v>43.28</v>
      </c>
      <c r="F53" s="1" t="s">
        <v>202</v>
      </c>
    </row>
    <row r="54" spans="1:6" x14ac:dyDescent="0.25">
      <c r="A54" s="3">
        <v>36018</v>
      </c>
      <c r="B54" s="1" t="s">
        <v>201</v>
      </c>
      <c r="C54" s="1">
        <v>54</v>
      </c>
      <c r="D54" s="1">
        <v>0.1731</v>
      </c>
      <c r="E54" s="4">
        <v>9.35</v>
      </c>
      <c r="F54" s="1" t="s">
        <v>202</v>
      </c>
    </row>
    <row r="55" spans="1:6" x14ac:dyDescent="0.25">
      <c r="A55" s="3">
        <v>36020</v>
      </c>
      <c r="B55" s="1" t="s">
        <v>201</v>
      </c>
      <c r="C55" s="1">
        <v>50</v>
      </c>
      <c r="D55" s="1">
        <v>0.1731</v>
      </c>
      <c r="E55" s="4">
        <v>8.66</v>
      </c>
      <c r="F55" s="1" t="s">
        <v>202</v>
      </c>
    </row>
    <row r="56" spans="1:6" x14ac:dyDescent="0.25">
      <c r="A56" s="3">
        <v>36016</v>
      </c>
      <c r="B56" s="1" t="s">
        <v>201</v>
      </c>
      <c r="C56" s="1">
        <v>30</v>
      </c>
      <c r="D56" s="1">
        <v>0.1731</v>
      </c>
      <c r="E56" s="4">
        <v>5.19</v>
      </c>
      <c r="F56" s="1" t="s">
        <v>220</v>
      </c>
    </row>
    <row r="57" spans="1:6" x14ac:dyDescent="0.25">
      <c r="A57" s="3">
        <v>36016</v>
      </c>
      <c r="B57" s="1" t="s">
        <v>201</v>
      </c>
      <c r="C57" s="1">
        <v>250</v>
      </c>
      <c r="D57" s="1">
        <v>0.1731</v>
      </c>
      <c r="E57" s="4">
        <v>43.28</v>
      </c>
      <c r="F57" s="1" t="s">
        <v>206</v>
      </c>
    </row>
    <row r="58" spans="1:6" x14ac:dyDescent="0.25">
      <c r="A58" s="3">
        <v>36017</v>
      </c>
      <c r="B58" s="1" t="s">
        <v>201</v>
      </c>
      <c r="C58" s="1">
        <v>250</v>
      </c>
      <c r="D58" s="1">
        <v>0.1731</v>
      </c>
      <c r="E58" s="4">
        <v>43.28</v>
      </c>
      <c r="F58" s="1" t="s">
        <v>206</v>
      </c>
    </row>
    <row r="59" spans="1:6" x14ac:dyDescent="0.25">
      <c r="A59" s="3">
        <v>36018</v>
      </c>
      <c r="B59" s="1" t="s">
        <v>201</v>
      </c>
      <c r="C59" s="1">
        <v>195</v>
      </c>
      <c r="D59" s="1">
        <v>0.1731</v>
      </c>
      <c r="E59" s="4">
        <v>33.75</v>
      </c>
      <c r="F59" s="1" t="s">
        <v>206</v>
      </c>
    </row>
    <row r="60" spans="1:6" x14ac:dyDescent="0.25">
      <c r="A60" s="3">
        <v>36019</v>
      </c>
      <c r="B60" s="1" t="s">
        <v>201</v>
      </c>
      <c r="C60" s="1">
        <v>195</v>
      </c>
      <c r="D60" s="1">
        <v>0.1731</v>
      </c>
      <c r="E60" s="4">
        <v>33.75</v>
      </c>
      <c r="F60" s="1" t="s">
        <v>206</v>
      </c>
    </row>
    <row r="61" spans="1:6" x14ac:dyDescent="0.25">
      <c r="A61" s="3">
        <v>36020</v>
      </c>
      <c r="B61" s="1" t="s">
        <v>201</v>
      </c>
      <c r="C61" s="1">
        <v>195</v>
      </c>
      <c r="D61" s="1">
        <v>0.1731</v>
      </c>
      <c r="E61" s="4">
        <v>33.75</v>
      </c>
      <c r="F61" s="1" t="s">
        <v>206</v>
      </c>
    </row>
    <row r="62" spans="1:6" x14ac:dyDescent="0.25">
      <c r="A62" s="3">
        <v>36016</v>
      </c>
      <c r="B62" s="1" t="s">
        <v>201</v>
      </c>
      <c r="C62" s="1">
        <v>30</v>
      </c>
      <c r="D62" s="1">
        <v>0.1731</v>
      </c>
      <c r="E62" s="4">
        <v>5.19</v>
      </c>
      <c r="F62" s="1" t="s">
        <v>221</v>
      </c>
    </row>
    <row r="63" spans="1:6" x14ac:dyDescent="0.25">
      <c r="A63" s="3">
        <v>36017</v>
      </c>
      <c r="B63" s="1" t="s">
        <v>201</v>
      </c>
      <c r="C63" s="1">
        <v>20</v>
      </c>
      <c r="D63" s="1">
        <v>0.1731</v>
      </c>
      <c r="E63" s="4">
        <v>3.46</v>
      </c>
      <c r="F63" s="1" t="s">
        <v>221</v>
      </c>
    </row>
    <row r="64" spans="1:6" x14ac:dyDescent="0.25">
      <c r="A64" s="3">
        <v>36017</v>
      </c>
      <c r="B64" s="1" t="s">
        <v>201</v>
      </c>
      <c r="C64" s="1">
        <v>320</v>
      </c>
      <c r="D64" s="1">
        <v>0.1731</v>
      </c>
      <c r="E64" s="4">
        <v>55.39</v>
      </c>
      <c r="F64" s="1" t="s">
        <v>221</v>
      </c>
    </row>
    <row r="65" spans="1:6" x14ac:dyDescent="0.25">
      <c r="A65" s="3">
        <v>36019</v>
      </c>
      <c r="B65" s="1" t="s">
        <v>201</v>
      </c>
      <c r="C65" s="1">
        <v>60</v>
      </c>
      <c r="D65" s="1">
        <v>0.1731</v>
      </c>
      <c r="E65" s="4">
        <v>10.39</v>
      </c>
      <c r="F65" s="1" t="s">
        <v>221</v>
      </c>
    </row>
    <row r="66" spans="1:6" x14ac:dyDescent="0.25">
      <c r="A66" s="3">
        <v>36016</v>
      </c>
      <c r="B66" s="1" t="s">
        <v>201</v>
      </c>
      <c r="C66" s="1">
        <v>50</v>
      </c>
      <c r="D66" s="1">
        <v>0.1731</v>
      </c>
      <c r="E66" s="4">
        <v>8.66</v>
      </c>
      <c r="F66" s="1" t="s">
        <v>214</v>
      </c>
    </row>
    <row r="67" spans="1:6" x14ac:dyDescent="0.25">
      <c r="A67" s="3">
        <v>36019</v>
      </c>
      <c r="B67" s="1" t="s">
        <v>201</v>
      </c>
      <c r="C67" s="1">
        <v>50</v>
      </c>
      <c r="D67" s="1">
        <v>0.1731</v>
      </c>
      <c r="E67" s="4">
        <v>8.66</v>
      </c>
      <c r="F67" s="1" t="s">
        <v>214</v>
      </c>
    </row>
    <row r="68" spans="1:6" x14ac:dyDescent="0.25">
      <c r="A68" s="3">
        <v>36020</v>
      </c>
      <c r="B68" s="1" t="s">
        <v>201</v>
      </c>
      <c r="C68" s="1">
        <v>60</v>
      </c>
      <c r="D68" s="1">
        <v>0.1731</v>
      </c>
      <c r="E68" s="4">
        <v>10.39</v>
      </c>
      <c r="F68" s="1" t="s">
        <v>214</v>
      </c>
    </row>
    <row r="69" spans="1:6" x14ac:dyDescent="0.25">
      <c r="A69" s="3">
        <v>36018</v>
      </c>
      <c r="B69" s="1" t="s">
        <v>201</v>
      </c>
      <c r="C69" s="1">
        <v>23</v>
      </c>
      <c r="D69" s="1">
        <v>0.1731</v>
      </c>
      <c r="E69" s="4">
        <v>3.98</v>
      </c>
      <c r="F69" s="1" t="s">
        <v>223</v>
      </c>
    </row>
    <row r="70" spans="1:6" x14ac:dyDescent="0.25">
      <c r="A70" s="3">
        <v>36016</v>
      </c>
      <c r="B70" s="1" t="s">
        <v>201</v>
      </c>
      <c r="C70" s="1">
        <v>75</v>
      </c>
      <c r="D70" s="1">
        <v>0.1731</v>
      </c>
      <c r="E70" s="4">
        <v>12.98</v>
      </c>
      <c r="F70" s="1" t="s">
        <v>224</v>
      </c>
    </row>
    <row r="71" spans="1:6" x14ac:dyDescent="0.25">
      <c r="A71" s="3">
        <v>36017</v>
      </c>
      <c r="B71" s="1" t="s">
        <v>201</v>
      </c>
      <c r="C71" s="1">
        <v>74</v>
      </c>
      <c r="D71" s="1">
        <v>0.1731</v>
      </c>
      <c r="E71" s="4">
        <v>12.81</v>
      </c>
      <c r="F71" s="1" t="s">
        <v>224</v>
      </c>
    </row>
    <row r="72" spans="1:6" x14ac:dyDescent="0.25">
      <c r="A72" s="3">
        <v>36018</v>
      </c>
      <c r="B72" s="1" t="s">
        <v>201</v>
      </c>
      <c r="C72" s="1">
        <v>30</v>
      </c>
      <c r="D72" s="1">
        <v>0.1731</v>
      </c>
      <c r="E72" s="4">
        <v>5.19</v>
      </c>
      <c r="F72" s="1" t="s">
        <v>224</v>
      </c>
    </row>
    <row r="73" spans="1:6" x14ac:dyDescent="0.25">
      <c r="A73" s="3">
        <v>36019</v>
      </c>
      <c r="B73" s="1" t="s">
        <v>201</v>
      </c>
      <c r="C73" s="1">
        <v>80</v>
      </c>
      <c r="D73" s="1">
        <v>0.1731</v>
      </c>
      <c r="E73" s="4">
        <v>13.85</v>
      </c>
      <c r="F73" s="1" t="s">
        <v>224</v>
      </c>
    </row>
    <row r="74" spans="1:6" x14ac:dyDescent="0.25">
      <c r="A74" s="3">
        <v>36020</v>
      </c>
      <c r="B74" s="1" t="s">
        <v>201</v>
      </c>
      <c r="C74" s="1">
        <v>40</v>
      </c>
      <c r="D74" s="1">
        <v>0.1731</v>
      </c>
      <c r="E74" s="4">
        <v>6.92</v>
      </c>
      <c r="F74" s="1" t="s">
        <v>224</v>
      </c>
    </row>
    <row r="75" spans="1:6" x14ac:dyDescent="0.25">
      <c r="A75" s="3">
        <v>36016</v>
      </c>
      <c r="B75" s="1" t="s">
        <v>201</v>
      </c>
      <c r="C75" s="1">
        <v>140</v>
      </c>
      <c r="D75" s="1">
        <v>0.1731</v>
      </c>
      <c r="E75" s="4">
        <v>24.23</v>
      </c>
      <c r="F75" s="1" t="s">
        <v>225</v>
      </c>
    </row>
    <row r="76" spans="1:6" x14ac:dyDescent="0.25">
      <c r="A76" s="3">
        <v>36019</v>
      </c>
      <c r="B76" s="1" t="s">
        <v>201</v>
      </c>
      <c r="C76" s="1">
        <v>14</v>
      </c>
      <c r="D76" s="1">
        <v>0.1731</v>
      </c>
      <c r="E76" s="4">
        <v>2.42</v>
      </c>
      <c r="F76" s="1" t="s">
        <v>225</v>
      </c>
    </row>
    <row r="77" spans="1:6" x14ac:dyDescent="0.25">
      <c r="A77" s="3">
        <v>36027</v>
      </c>
      <c r="B77" s="1" t="s">
        <v>203</v>
      </c>
      <c r="C77" s="1">
        <v>50</v>
      </c>
      <c r="D77" s="1">
        <v>0.57999999999999996</v>
      </c>
      <c r="E77" s="4">
        <v>29</v>
      </c>
      <c r="F77" s="1" t="s">
        <v>202</v>
      </c>
    </row>
    <row r="78" spans="1:6" x14ac:dyDescent="0.25">
      <c r="A78" s="3">
        <v>36028</v>
      </c>
      <c r="B78" s="1" t="s">
        <v>203</v>
      </c>
      <c r="C78" s="1">
        <v>13</v>
      </c>
      <c r="D78" s="1">
        <v>0.57999999999999996</v>
      </c>
      <c r="E78" s="4">
        <v>7.54</v>
      </c>
      <c r="F78" s="1" t="s">
        <v>202</v>
      </c>
    </row>
    <row r="79" spans="1:6" x14ac:dyDescent="0.25">
      <c r="A79" s="3">
        <v>36027</v>
      </c>
      <c r="B79" s="1" t="s">
        <v>203</v>
      </c>
      <c r="C79" s="1">
        <v>16</v>
      </c>
      <c r="D79" s="1">
        <v>0.57999999999999996</v>
      </c>
      <c r="E79" s="4">
        <v>9.2799999999999994</v>
      </c>
      <c r="F79" s="1" t="s">
        <v>220</v>
      </c>
    </row>
    <row r="80" spans="1:6" x14ac:dyDescent="0.25">
      <c r="A80" s="3">
        <v>36028</v>
      </c>
      <c r="B80" s="1" t="s">
        <v>203</v>
      </c>
      <c r="C80" s="1">
        <v>28</v>
      </c>
      <c r="D80" s="1">
        <v>0.57999999999999996</v>
      </c>
      <c r="E80" s="4">
        <v>16.239999999999998</v>
      </c>
      <c r="F80" s="1" t="s">
        <v>220</v>
      </c>
    </row>
    <row r="81" spans="1:6" x14ac:dyDescent="0.25">
      <c r="A81" s="3">
        <v>36027</v>
      </c>
      <c r="B81" s="1" t="s">
        <v>203</v>
      </c>
      <c r="C81" s="1">
        <v>125</v>
      </c>
      <c r="D81" s="1">
        <v>0.57999999999999996</v>
      </c>
      <c r="E81" s="4">
        <v>72.5</v>
      </c>
      <c r="F81" s="1" t="s">
        <v>204</v>
      </c>
    </row>
    <row r="82" spans="1:6" x14ac:dyDescent="0.25">
      <c r="A82" s="3">
        <v>36028</v>
      </c>
      <c r="B82" s="1" t="s">
        <v>203</v>
      </c>
      <c r="C82" s="1">
        <v>10</v>
      </c>
      <c r="D82" s="1">
        <v>0.57999999999999996</v>
      </c>
      <c r="E82" s="4">
        <v>5.8</v>
      </c>
      <c r="F82" s="1" t="s">
        <v>204</v>
      </c>
    </row>
    <row r="83" spans="1:6" x14ac:dyDescent="0.25">
      <c r="A83" s="3">
        <v>36000</v>
      </c>
      <c r="B83" s="1" t="s">
        <v>203</v>
      </c>
      <c r="C83" s="1">
        <v>60</v>
      </c>
      <c r="D83" s="1">
        <v>0.57999999999999996</v>
      </c>
      <c r="E83" s="4">
        <v>34.799999999999997</v>
      </c>
      <c r="F83" s="1" t="s">
        <v>206</v>
      </c>
    </row>
    <row r="84" spans="1:6" x14ac:dyDescent="0.25">
      <c r="A84" s="3">
        <v>36026</v>
      </c>
      <c r="B84" s="1" t="s">
        <v>203</v>
      </c>
      <c r="C84" s="1">
        <v>110</v>
      </c>
      <c r="D84" s="1">
        <v>0.57999999999999996</v>
      </c>
      <c r="E84" s="4">
        <v>63.8</v>
      </c>
      <c r="F84" s="1" t="s">
        <v>206</v>
      </c>
    </row>
    <row r="85" spans="1:6" x14ac:dyDescent="0.25">
      <c r="A85" s="3">
        <v>36027</v>
      </c>
      <c r="B85" s="1" t="s">
        <v>203</v>
      </c>
      <c r="C85" s="1">
        <v>110</v>
      </c>
      <c r="D85" s="1">
        <v>0.57999999999999996</v>
      </c>
      <c r="E85" s="4">
        <v>63.8</v>
      </c>
      <c r="F85" s="1" t="s">
        <v>206</v>
      </c>
    </row>
    <row r="86" spans="1:6" x14ac:dyDescent="0.25">
      <c r="A86" s="3">
        <v>36028</v>
      </c>
      <c r="B86" s="1" t="s">
        <v>203</v>
      </c>
      <c r="C86" s="1">
        <v>22</v>
      </c>
      <c r="D86" s="1">
        <v>0.57999999999999996</v>
      </c>
      <c r="E86" s="4">
        <v>12.76</v>
      </c>
      <c r="F86" s="1" t="s">
        <v>221</v>
      </c>
    </row>
    <row r="87" spans="1:6" x14ac:dyDescent="0.25">
      <c r="A87" s="3">
        <v>36027</v>
      </c>
      <c r="B87" s="1" t="s">
        <v>203</v>
      </c>
      <c r="C87" s="1">
        <v>21</v>
      </c>
      <c r="D87" s="1">
        <v>0.57999999999999996</v>
      </c>
      <c r="E87" s="4">
        <v>12.18</v>
      </c>
      <c r="F87" s="1" t="s">
        <v>214</v>
      </c>
    </row>
    <row r="88" spans="1:6" x14ac:dyDescent="0.25">
      <c r="A88" s="3">
        <v>36027</v>
      </c>
      <c r="B88" s="1" t="s">
        <v>203</v>
      </c>
      <c r="C88" s="1">
        <v>15</v>
      </c>
      <c r="D88" s="1">
        <v>0.57999999999999996</v>
      </c>
      <c r="E88" s="4">
        <v>8.6999999999999993</v>
      </c>
      <c r="F88" s="1" t="s">
        <v>217</v>
      </c>
    </row>
    <row r="89" spans="1:6" x14ac:dyDescent="0.25">
      <c r="A89" s="3">
        <v>36028</v>
      </c>
      <c r="B89" s="1" t="s">
        <v>203</v>
      </c>
      <c r="C89" s="1">
        <v>4</v>
      </c>
      <c r="D89" s="1">
        <v>0.57999999999999996</v>
      </c>
      <c r="E89" s="4">
        <v>2.3199999999999998</v>
      </c>
      <c r="F89" s="1" t="s">
        <v>217</v>
      </c>
    </row>
    <row r="90" spans="1:6" x14ac:dyDescent="0.25">
      <c r="A90" s="3">
        <v>36028</v>
      </c>
      <c r="B90" s="1" t="s">
        <v>203</v>
      </c>
      <c r="C90" s="1">
        <v>6</v>
      </c>
      <c r="D90" s="1">
        <v>0.57999999999999996</v>
      </c>
      <c r="E90" s="4">
        <v>3.48</v>
      </c>
      <c r="F90" s="1" t="s">
        <v>217</v>
      </c>
    </row>
    <row r="91" spans="1:6" x14ac:dyDescent="0.25">
      <c r="A91" s="3">
        <v>36027</v>
      </c>
      <c r="B91" s="1" t="s">
        <v>203</v>
      </c>
      <c r="C91" s="1">
        <v>26</v>
      </c>
      <c r="D91" s="1">
        <v>0.57999999999999996</v>
      </c>
      <c r="E91" s="4">
        <v>15.08</v>
      </c>
      <c r="F91" s="1" t="s">
        <v>223</v>
      </c>
    </row>
    <row r="92" spans="1:6" x14ac:dyDescent="0.25">
      <c r="A92" s="3">
        <v>36027</v>
      </c>
      <c r="B92" s="1" t="s">
        <v>203</v>
      </c>
      <c r="C92" s="1">
        <v>10</v>
      </c>
      <c r="D92" s="1">
        <v>0.57999999999999996</v>
      </c>
      <c r="E92" s="4">
        <v>5.8</v>
      </c>
      <c r="F92" s="1" t="s">
        <v>224</v>
      </c>
    </row>
    <row r="93" spans="1:6" x14ac:dyDescent="0.25">
      <c r="A93" s="3">
        <v>36028</v>
      </c>
      <c r="B93" s="1" t="s">
        <v>203</v>
      </c>
      <c r="C93" s="1">
        <v>10</v>
      </c>
      <c r="D93" s="1">
        <v>0.57999999999999996</v>
      </c>
      <c r="E93" s="4">
        <v>5.8</v>
      </c>
      <c r="F93" s="1" t="s">
        <v>224</v>
      </c>
    </row>
    <row r="94" spans="1:6" x14ac:dyDescent="0.25">
      <c r="A94" s="3">
        <v>35990</v>
      </c>
      <c r="B94" s="1" t="s">
        <v>211</v>
      </c>
      <c r="C94" s="1">
        <v>900</v>
      </c>
      <c r="D94" s="1">
        <v>4.5589999999999997E-3</v>
      </c>
      <c r="E94" s="4">
        <v>4.0999999999999996</v>
      </c>
      <c r="F94" s="1" t="s">
        <v>199</v>
      </c>
    </row>
    <row r="95" spans="1:6" x14ac:dyDescent="0.25">
      <c r="A95" s="3">
        <v>35989</v>
      </c>
      <c r="B95" s="1" t="s">
        <v>211</v>
      </c>
      <c r="C95" s="1">
        <v>850</v>
      </c>
      <c r="D95" s="1">
        <v>4.5589999999999997E-3</v>
      </c>
      <c r="E95" s="4">
        <v>3.88</v>
      </c>
      <c r="F95" s="1" t="s">
        <v>204</v>
      </c>
    </row>
    <row r="96" spans="1:6" x14ac:dyDescent="0.25">
      <c r="A96" s="3">
        <v>35989</v>
      </c>
      <c r="B96" s="1" t="s">
        <v>211</v>
      </c>
      <c r="C96" s="5">
        <v>4000</v>
      </c>
      <c r="D96" s="1">
        <v>4.5589999999999997E-3</v>
      </c>
      <c r="E96" s="4">
        <v>18.239999999999998</v>
      </c>
      <c r="F96" s="1" t="s">
        <v>204</v>
      </c>
    </row>
    <row r="97" spans="1:6" x14ac:dyDescent="0.25">
      <c r="A97" s="3">
        <v>35989</v>
      </c>
      <c r="B97" s="1" t="s">
        <v>211</v>
      </c>
      <c r="C97" s="5">
        <v>4200</v>
      </c>
      <c r="D97" s="1">
        <v>4.5589999999999997E-3</v>
      </c>
      <c r="E97" s="4">
        <v>19.149999999999999</v>
      </c>
      <c r="F97" s="1" t="s">
        <v>204</v>
      </c>
    </row>
    <row r="98" spans="1:6" x14ac:dyDescent="0.25">
      <c r="A98" s="3">
        <v>35990</v>
      </c>
      <c r="B98" s="1" t="s">
        <v>211</v>
      </c>
      <c r="C98" s="5">
        <v>1000</v>
      </c>
      <c r="D98" s="1">
        <v>4.5589999999999997E-3</v>
      </c>
      <c r="E98" s="4">
        <v>4.5599999999999996</v>
      </c>
      <c r="F98" s="1" t="s">
        <v>214</v>
      </c>
    </row>
    <row r="99" spans="1:6" x14ac:dyDescent="0.25">
      <c r="A99" s="3">
        <v>35990</v>
      </c>
      <c r="B99" s="1" t="s">
        <v>211</v>
      </c>
      <c r="C99" s="5">
        <v>1500</v>
      </c>
      <c r="D99" s="1">
        <v>4.5589999999999997E-3</v>
      </c>
      <c r="E99" s="4">
        <v>6.84</v>
      </c>
      <c r="F99" s="1" t="s">
        <v>222</v>
      </c>
    </row>
    <row r="100" spans="1:6" x14ac:dyDescent="0.25">
      <c r="A100" s="3">
        <v>35990</v>
      </c>
      <c r="B100" s="1" t="s">
        <v>211</v>
      </c>
      <c r="C100" s="1">
        <v>500</v>
      </c>
      <c r="D100" s="1">
        <v>4.5589999999999997E-3</v>
      </c>
      <c r="E100" s="4">
        <v>2.2799999999999998</v>
      </c>
      <c r="F100" s="1" t="s">
        <v>225</v>
      </c>
    </row>
    <row r="101" spans="1:6" x14ac:dyDescent="0.25">
      <c r="A101" s="3">
        <v>36000</v>
      </c>
      <c r="B101" s="1" t="s">
        <v>213</v>
      </c>
      <c r="C101" s="5">
        <v>3000</v>
      </c>
      <c r="D101" s="1">
        <v>5.8699999999999996E-4</v>
      </c>
      <c r="E101" s="4">
        <v>1.76</v>
      </c>
      <c r="F101" s="1" t="s">
        <v>199</v>
      </c>
    </row>
    <row r="102" spans="1:6" x14ac:dyDescent="0.25">
      <c r="A102" s="3">
        <v>36003</v>
      </c>
      <c r="B102" s="1" t="s">
        <v>213</v>
      </c>
      <c r="C102" s="5">
        <v>8000</v>
      </c>
      <c r="D102" s="1">
        <v>5.8699999999999996E-4</v>
      </c>
      <c r="E102" s="4">
        <v>4.6900000000000004</v>
      </c>
      <c r="F102" s="1" t="s">
        <v>199</v>
      </c>
    </row>
    <row r="103" spans="1:6" x14ac:dyDescent="0.25">
      <c r="A103" s="3">
        <v>36004</v>
      </c>
      <c r="B103" s="1" t="s">
        <v>213</v>
      </c>
      <c r="C103" s="5">
        <v>8900</v>
      </c>
      <c r="D103" s="1">
        <v>5.8699999999999996E-4</v>
      </c>
      <c r="E103" s="4">
        <v>5.22</v>
      </c>
      <c r="F103" s="1" t="s">
        <v>199</v>
      </c>
    </row>
    <row r="104" spans="1:6" x14ac:dyDescent="0.25">
      <c r="A104" s="3">
        <v>36005</v>
      </c>
      <c r="B104" s="1" t="s">
        <v>213</v>
      </c>
      <c r="C104" s="5">
        <v>5000</v>
      </c>
      <c r="D104" s="1">
        <v>5.8699999999999996E-4</v>
      </c>
      <c r="E104" s="4">
        <v>2.93</v>
      </c>
      <c r="F104" s="1" t="s">
        <v>199</v>
      </c>
    </row>
    <row r="105" spans="1:6" x14ac:dyDescent="0.25">
      <c r="A105" s="3">
        <v>36006</v>
      </c>
      <c r="B105" s="1" t="s">
        <v>213</v>
      </c>
      <c r="C105" s="5">
        <v>10500</v>
      </c>
      <c r="D105" s="1">
        <v>5.8699999999999996E-4</v>
      </c>
      <c r="E105" s="4">
        <v>6.16</v>
      </c>
      <c r="F105" s="1" t="s">
        <v>199</v>
      </c>
    </row>
    <row r="106" spans="1:6" x14ac:dyDescent="0.25">
      <c r="A106" s="3">
        <v>36007</v>
      </c>
      <c r="B106" s="1" t="s">
        <v>213</v>
      </c>
      <c r="C106" s="5">
        <v>8100</v>
      </c>
      <c r="D106" s="1">
        <v>5.8699999999999996E-4</v>
      </c>
      <c r="E106" s="4">
        <v>4.75</v>
      </c>
      <c r="F106" s="1" t="s">
        <v>199</v>
      </c>
    </row>
    <row r="107" spans="1:6" x14ac:dyDescent="0.25">
      <c r="A107" s="3">
        <v>36008</v>
      </c>
      <c r="B107" s="1" t="s">
        <v>213</v>
      </c>
      <c r="C107" s="5">
        <v>12000</v>
      </c>
      <c r="D107" s="1">
        <v>5.8699999999999996E-4</v>
      </c>
      <c r="E107" s="4">
        <v>7.04</v>
      </c>
      <c r="F107" s="1" t="s">
        <v>199</v>
      </c>
    </row>
    <row r="108" spans="1:6" x14ac:dyDescent="0.25">
      <c r="A108" s="3">
        <v>36011</v>
      </c>
      <c r="B108" s="1" t="s">
        <v>213</v>
      </c>
      <c r="C108" s="5">
        <v>5000</v>
      </c>
      <c r="D108" s="1">
        <v>5.8699999999999996E-4</v>
      </c>
      <c r="E108" s="4">
        <v>2.93</v>
      </c>
      <c r="F108" s="1" t="s">
        <v>199</v>
      </c>
    </row>
    <row r="109" spans="1:6" x14ac:dyDescent="0.25">
      <c r="A109" s="3">
        <v>36000</v>
      </c>
      <c r="B109" s="1" t="s">
        <v>213</v>
      </c>
      <c r="C109" s="5">
        <v>9000</v>
      </c>
      <c r="D109" s="1">
        <v>5.8699999999999996E-4</v>
      </c>
      <c r="E109" s="4">
        <v>5.28</v>
      </c>
      <c r="F109" s="1" t="s">
        <v>202</v>
      </c>
    </row>
    <row r="110" spans="1:6" x14ac:dyDescent="0.25">
      <c r="A110" s="3">
        <v>36001</v>
      </c>
      <c r="B110" s="1" t="s">
        <v>213</v>
      </c>
      <c r="C110" s="5">
        <v>64000</v>
      </c>
      <c r="D110" s="1">
        <v>5.8699999999999996E-4</v>
      </c>
      <c r="E110" s="4">
        <v>37.549999999999997</v>
      </c>
      <c r="F110" s="1" t="s">
        <v>202</v>
      </c>
    </row>
    <row r="111" spans="1:6" x14ac:dyDescent="0.25">
      <c r="A111" s="3">
        <v>36002</v>
      </c>
      <c r="B111" s="1" t="s">
        <v>213</v>
      </c>
      <c r="C111" s="5">
        <v>4000</v>
      </c>
      <c r="D111" s="1">
        <v>5.8699999999999996E-4</v>
      </c>
      <c r="E111" s="4">
        <v>2.35</v>
      </c>
      <c r="F111" s="1" t="s">
        <v>202</v>
      </c>
    </row>
    <row r="112" spans="1:6" x14ac:dyDescent="0.25">
      <c r="A112" s="3">
        <v>36003</v>
      </c>
      <c r="B112" s="1" t="s">
        <v>213</v>
      </c>
      <c r="C112" s="5">
        <v>44000</v>
      </c>
      <c r="D112" s="1">
        <v>5.8699999999999996E-4</v>
      </c>
      <c r="E112" s="4">
        <v>25.81</v>
      </c>
      <c r="F112" s="1" t="s">
        <v>202</v>
      </c>
    </row>
    <row r="113" spans="1:6" x14ac:dyDescent="0.25">
      <c r="A113" s="3">
        <v>36006</v>
      </c>
      <c r="B113" s="1" t="s">
        <v>213</v>
      </c>
      <c r="C113" s="5">
        <v>20000</v>
      </c>
      <c r="D113" s="1">
        <v>5.8699999999999996E-4</v>
      </c>
      <c r="E113" s="4">
        <v>11.73</v>
      </c>
      <c r="F113" s="1" t="s">
        <v>202</v>
      </c>
    </row>
    <row r="114" spans="1:6" x14ac:dyDescent="0.25">
      <c r="A114" s="3">
        <v>36008</v>
      </c>
      <c r="B114" s="1" t="s">
        <v>213</v>
      </c>
      <c r="C114" s="5">
        <v>50000</v>
      </c>
      <c r="D114" s="1">
        <v>5.8699999999999996E-4</v>
      </c>
      <c r="E114" s="4">
        <v>29.34</v>
      </c>
      <c r="F114" s="1" t="s">
        <v>202</v>
      </c>
    </row>
    <row r="115" spans="1:6" x14ac:dyDescent="0.25">
      <c r="A115" s="3">
        <v>36009</v>
      </c>
      <c r="B115" s="1" t="s">
        <v>213</v>
      </c>
      <c r="C115" s="5">
        <v>5500</v>
      </c>
      <c r="D115" s="1">
        <v>5.8699999999999996E-4</v>
      </c>
      <c r="E115" s="4">
        <v>3.23</v>
      </c>
      <c r="F115" s="1" t="s">
        <v>202</v>
      </c>
    </row>
    <row r="116" spans="1:6" x14ac:dyDescent="0.25">
      <c r="A116" s="3">
        <v>36010</v>
      </c>
      <c r="B116" s="1" t="s">
        <v>213</v>
      </c>
      <c r="C116" s="5">
        <v>50000</v>
      </c>
      <c r="D116" s="1">
        <v>5.8699999999999996E-4</v>
      </c>
      <c r="E116" s="4">
        <v>29.34</v>
      </c>
      <c r="F116" s="1" t="s">
        <v>202</v>
      </c>
    </row>
    <row r="117" spans="1:6" x14ac:dyDescent="0.25">
      <c r="A117" s="3">
        <v>36011</v>
      </c>
      <c r="B117" s="1" t="s">
        <v>213</v>
      </c>
      <c r="C117" s="5">
        <v>15000</v>
      </c>
      <c r="D117" s="1">
        <v>5.8699999999999996E-4</v>
      </c>
      <c r="E117" s="4">
        <v>8.8000000000000007</v>
      </c>
      <c r="F117" s="1" t="s">
        <v>202</v>
      </c>
    </row>
    <row r="118" spans="1:6" x14ac:dyDescent="0.25">
      <c r="A118" s="3">
        <v>36000</v>
      </c>
      <c r="B118" s="1" t="s">
        <v>213</v>
      </c>
      <c r="C118" s="5">
        <v>1500</v>
      </c>
      <c r="D118" s="1">
        <v>5.8699999999999996E-4</v>
      </c>
      <c r="E118" s="4">
        <v>0.88</v>
      </c>
      <c r="F118" s="1" t="s">
        <v>220</v>
      </c>
    </row>
    <row r="119" spans="1:6" x14ac:dyDescent="0.25">
      <c r="A119" s="3">
        <v>36002</v>
      </c>
      <c r="B119" s="1" t="s">
        <v>213</v>
      </c>
      <c r="C119" s="5">
        <v>28000</v>
      </c>
      <c r="D119" s="1">
        <v>5.8699999999999996E-4</v>
      </c>
      <c r="E119" s="4">
        <v>16.43</v>
      </c>
      <c r="F119" s="1" t="s">
        <v>220</v>
      </c>
    </row>
    <row r="120" spans="1:6" x14ac:dyDescent="0.25">
      <c r="A120" s="3">
        <v>36008</v>
      </c>
      <c r="B120" s="1" t="s">
        <v>213</v>
      </c>
      <c r="C120" s="5">
        <v>12000</v>
      </c>
      <c r="D120" s="1">
        <v>5.8699999999999996E-4</v>
      </c>
      <c r="E120" s="4">
        <v>7.04</v>
      </c>
      <c r="F120" s="1" t="s">
        <v>220</v>
      </c>
    </row>
    <row r="121" spans="1:6" x14ac:dyDescent="0.25">
      <c r="A121" s="3">
        <v>36001</v>
      </c>
      <c r="B121" s="1" t="s">
        <v>213</v>
      </c>
      <c r="C121" s="5">
        <v>40000</v>
      </c>
      <c r="D121" s="1">
        <v>5.8699999999999996E-4</v>
      </c>
      <c r="E121" s="4">
        <v>23.47</v>
      </c>
      <c r="F121" s="1" t="s">
        <v>204</v>
      </c>
    </row>
    <row r="122" spans="1:6" x14ac:dyDescent="0.25">
      <c r="A122" s="3">
        <v>36005</v>
      </c>
      <c r="B122" s="1" t="s">
        <v>213</v>
      </c>
      <c r="C122" s="5">
        <v>8000</v>
      </c>
      <c r="D122" s="1">
        <v>5.8699999999999996E-4</v>
      </c>
      <c r="E122" s="4">
        <v>4.6900000000000004</v>
      </c>
      <c r="F122" s="1" t="s">
        <v>204</v>
      </c>
    </row>
    <row r="123" spans="1:6" x14ac:dyDescent="0.25">
      <c r="A123" s="3">
        <v>36005</v>
      </c>
      <c r="B123" s="1" t="s">
        <v>213</v>
      </c>
      <c r="C123" s="5">
        <v>23500</v>
      </c>
      <c r="D123" s="1">
        <v>5.8699999999999996E-4</v>
      </c>
      <c r="E123" s="4">
        <v>13.79</v>
      </c>
      <c r="F123" s="1" t="s">
        <v>204</v>
      </c>
    </row>
    <row r="124" spans="1:6" x14ac:dyDescent="0.25">
      <c r="A124" s="3">
        <v>36000</v>
      </c>
      <c r="B124" s="1" t="s">
        <v>213</v>
      </c>
      <c r="C124" s="5">
        <v>100000</v>
      </c>
      <c r="D124" s="1">
        <v>5.8699999999999996E-4</v>
      </c>
      <c r="E124" s="4">
        <v>58.67</v>
      </c>
      <c r="F124" s="1" t="s">
        <v>206</v>
      </c>
    </row>
    <row r="125" spans="1:6" x14ac:dyDescent="0.25">
      <c r="A125" s="3">
        <v>36001</v>
      </c>
      <c r="B125" s="1" t="s">
        <v>213</v>
      </c>
      <c r="C125" s="5">
        <v>100000</v>
      </c>
      <c r="D125" s="1">
        <v>5.8699999999999996E-4</v>
      </c>
      <c r="E125" s="4">
        <v>58.67</v>
      </c>
      <c r="F125" s="1" t="s">
        <v>206</v>
      </c>
    </row>
    <row r="126" spans="1:6" x14ac:dyDescent="0.25">
      <c r="A126" s="3">
        <v>36002</v>
      </c>
      <c r="B126" s="1" t="s">
        <v>213</v>
      </c>
      <c r="C126" s="5">
        <v>80000</v>
      </c>
      <c r="D126" s="1">
        <v>5.8699999999999996E-4</v>
      </c>
      <c r="E126" s="4">
        <v>46.94</v>
      </c>
      <c r="F126" s="1" t="s">
        <v>206</v>
      </c>
    </row>
    <row r="127" spans="1:6" x14ac:dyDescent="0.25">
      <c r="A127" s="3">
        <v>36003</v>
      </c>
      <c r="B127" s="1" t="s">
        <v>213</v>
      </c>
      <c r="C127" s="5">
        <v>80000</v>
      </c>
      <c r="D127" s="1">
        <v>5.8699999999999996E-4</v>
      </c>
      <c r="E127" s="4">
        <v>46.94</v>
      </c>
      <c r="F127" s="1" t="s">
        <v>206</v>
      </c>
    </row>
    <row r="128" spans="1:6" x14ac:dyDescent="0.25">
      <c r="A128" s="3">
        <v>36004</v>
      </c>
      <c r="B128" s="1" t="s">
        <v>213</v>
      </c>
      <c r="C128" s="5">
        <v>80000</v>
      </c>
      <c r="D128" s="1">
        <v>5.8699999999999996E-4</v>
      </c>
      <c r="E128" s="4">
        <v>46.94</v>
      </c>
      <c r="F128" s="1" t="s">
        <v>206</v>
      </c>
    </row>
    <row r="129" spans="1:6" x14ac:dyDescent="0.25">
      <c r="A129" s="3">
        <v>36005</v>
      </c>
      <c r="B129" s="1" t="s">
        <v>213</v>
      </c>
      <c r="C129" s="5">
        <v>80000</v>
      </c>
      <c r="D129" s="1">
        <v>5.8699999999999996E-4</v>
      </c>
      <c r="E129" s="4">
        <v>46.94</v>
      </c>
      <c r="F129" s="1" t="s">
        <v>206</v>
      </c>
    </row>
    <row r="130" spans="1:6" x14ac:dyDescent="0.25">
      <c r="A130" s="3">
        <v>36006</v>
      </c>
      <c r="B130" s="1" t="s">
        <v>213</v>
      </c>
      <c r="C130" s="5">
        <v>70000</v>
      </c>
      <c r="D130" s="1">
        <v>5.8699999999999996E-4</v>
      </c>
      <c r="E130" s="4">
        <v>41.07</v>
      </c>
      <c r="F130" s="1" t="s">
        <v>206</v>
      </c>
    </row>
    <row r="131" spans="1:6" x14ac:dyDescent="0.25">
      <c r="A131" s="3">
        <v>36007</v>
      </c>
      <c r="B131" s="1" t="s">
        <v>213</v>
      </c>
      <c r="C131" s="5">
        <v>70000</v>
      </c>
      <c r="D131" s="1">
        <v>5.8699999999999996E-4</v>
      </c>
      <c r="E131" s="4">
        <v>41.07</v>
      </c>
      <c r="F131" s="1" t="s">
        <v>206</v>
      </c>
    </row>
    <row r="132" spans="1:6" x14ac:dyDescent="0.25">
      <c r="A132" s="3">
        <v>36008</v>
      </c>
      <c r="B132" s="1" t="s">
        <v>213</v>
      </c>
      <c r="C132" s="5">
        <v>70000</v>
      </c>
      <c r="D132" s="1">
        <v>5.8699999999999996E-4</v>
      </c>
      <c r="E132" s="4">
        <v>41.07</v>
      </c>
      <c r="F132" s="1" t="s">
        <v>206</v>
      </c>
    </row>
    <row r="133" spans="1:6" x14ac:dyDescent="0.25">
      <c r="A133" s="3">
        <v>36009</v>
      </c>
      <c r="B133" s="1" t="s">
        <v>213</v>
      </c>
      <c r="C133" s="5">
        <v>70000</v>
      </c>
      <c r="D133" s="1">
        <v>5.8699999999999996E-4</v>
      </c>
      <c r="E133" s="4">
        <v>41.07</v>
      </c>
      <c r="F133" s="1" t="s">
        <v>206</v>
      </c>
    </row>
    <row r="134" spans="1:6" x14ac:dyDescent="0.25">
      <c r="A134" s="3">
        <v>36010</v>
      </c>
      <c r="B134" s="1" t="s">
        <v>213</v>
      </c>
      <c r="C134" s="5">
        <v>70000</v>
      </c>
      <c r="D134" s="1">
        <v>5.8699999999999996E-4</v>
      </c>
      <c r="E134" s="4">
        <v>41.07</v>
      </c>
      <c r="F134" s="1" t="s">
        <v>206</v>
      </c>
    </row>
    <row r="135" spans="1:6" x14ac:dyDescent="0.25">
      <c r="A135" s="3">
        <v>36004</v>
      </c>
      <c r="B135" s="1" t="s">
        <v>213</v>
      </c>
      <c r="C135" s="5">
        <v>58000</v>
      </c>
      <c r="D135" s="1">
        <v>5.8699999999999996E-4</v>
      </c>
      <c r="E135" s="4">
        <v>34.03</v>
      </c>
      <c r="F135" s="1" t="s">
        <v>221</v>
      </c>
    </row>
    <row r="136" spans="1:6" x14ac:dyDescent="0.25">
      <c r="A136" s="3">
        <v>36005</v>
      </c>
      <c r="B136" s="1" t="s">
        <v>213</v>
      </c>
      <c r="C136" s="5">
        <v>14000</v>
      </c>
      <c r="D136" s="1">
        <v>5.8699999999999996E-4</v>
      </c>
      <c r="E136" s="4">
        <v>8.2100000000000009</v>
      </c>
      <c r="F136" s="1" t="s">
        <v>221</v>
      </c>
    </row>
    <row r="137" spans="1:6" x14ac:dyDescent="0.25">
      <c r="A137" s="3">
        <v>36007</v>
      </c>
      <c r="B137" s="1" t="s">
        <v>213</v>
      </c>
      <c r="C137" s="5">
        <v>57000</v>
      </c>
      <c r="D137" s="1">
        <v>5.8699999999999996E-4</v>
      </c>
      <c r="E137" s="4">
        <v>33.44</v>
      </c>
      <c r="F137" s="1" t="s">
        <v>221</v>
      </c>
    </row>
    <row r="138" spans="1:6" x14ac:dyDescent="0.25">
      <c r="A138" s="3">
        <v>36000</v>
      </c>
      <c r="B138" s="1" t="s">
        <v>213</v>
      </c>
      <c r="C138" s="5">
        <v>6000</v>
      </c>
      <c r="D138" s="1">
        <v>5.8699999999999996E-4</v>
      </c>
      <c r="E138" s="4">
        <v>3.52</v>
      </c>
      <c r="F138" s="1" t="s">
        <v>214</v>
      </c>
    </row>
    <row r="139" spans="1:6" x14ac:dyDescent="0.25">
      <c r="A139" s="3">
        <v>36001</v>
      </c>
      <c r="B139" s="1" t="s">
        <v>213</v>
      </c>
      <c r="C139" s="5">
        <v>4000</v>
      </c>
      <c r="D139" s="1">
        <v>5.8699999999999996E-4</v>
      </c>
      <c r="E139" s="4">
        <v>2.35</v>
      </c>
      <c r="F139" s="1" t="s">
        <v>214</v>
      </c>
    </row>
    <row r="140" spans="1:6" x14ac:dyDescent="0.25">
      <c r="A140" s="3">
        <v>36002</v>
      </c>
      <c r="B140" s="1" t="s">
        <v>213</v>
      </c>
      <c r="C140" s="5">
        <v>15000</v>
      </c>
      <c r="D140" s="1">
        <v>5.8699999999999996E-4</v>
      </c>
      <c r="E140" s="4">
        <v>8.8000000000000007</v>
      </c>
      <c r="F140" s="1" t="s">
        <v>214</v>
      </c>
    </row>
    <row r="141" spans="1:6" x14ac:dyDescent="0.25">
      <c r="A141" s="3">
        <v>36004</v>
      </c>
      <c r="B141" s="1" t="s">
        <v>213</v>
      </c>
      <c r="C141" s="5">
        <v>12000</v>
      </c>
      <c r="D141" s="1">
        <v>5.8699999999999996E-4</v>
      </c>
      <c r="E141" s="4">
        <v>7.04</v>
      </c>
      <c r="F141" s="1" t="s">
        <v>214</v>
      </c>
    </row>
    <row r="142" spans="1:6" x14ac:dyDescent="0.25">
      <c r="A142" s="3">
        <v>36005</v>
      </c>
      <c r="B142" s="1" t="s">
        <v>213</v>
      </c>
      <c r="C142" s="5">
        <v>11000</v>
      </c>
      <c r="D142" s="1">
        <v>5.8699999999999996E-4</v>
      </c>
      <c r="E142" s="4">
        <v>6.45</v>
      </c>
      <c r="F142" s="1" t="s">
        <v>214</v>
      </c>
    </row>
    <row r="143" spans="1:6" x14ac:dyDescent="0.25">
      <c r="A143" s="3">
        <v>36007</v>
      </c>
      <c r="B143" s="1" t="s">
        <v>213</v>
      </c>
      <c r="C143" s="5">
        <v>15000</v>
      </c>
      <c r="D143" s="1">
        <v>5.8699999999999996E-4</v>
      </c>
      <c r="E143" s="4">
        <v>8.8000000000000007</v>
      </c>
      <c r="F143" s="1" t="s">
        <v>214</v>
      </c>
    </row>
    <row r="144" spans="1:6" x14ac:dyDescent="0.25">
      <c r="A144" s="3">
        <v>36008</v>
      </c>
      <c r="B144" s="1" t="s">
        <v>213</v>
      </c>
      <c r="C144" s="5">
        <v>5500</v>
      </c>
      <c r="D144" s="1">
        <v>5.8699999999999996E-4</v>
      </c>
      <c r="E144" s="4">
        <v>3.23</v>
      </c>
      <c r="F144" s="1" t="s">
        <v>214</v>
      </c>
    </row>
    <row r="145" spans="1:6" x14ac:dyDescent="0.25">
      <c r="A145" s="3">
        <v>36009</v>
      </c>
      <c r="B145" s="1" t="s">
        <v>213</v>
      </c>
      <c r="C145" s="5">
        <v>12000</v>
      </c>
      <c r="D145" s="1">
        <v>5.8699999999999996E-4</v>
      </c>
      <c r="E145" s="4">
        <v>7.04</v>
      </c>
      <c r="F145" s="1" t="s">
        <v>214</v>
      </c>
    </row>
    <row r="146" spans="1:6" x14ac:dyDescent="0.25">
      <c r="A146" s="3">
        <v>36010</v>
      </c>
      <c r="B146" s="1" t="s">
        <v>213</v>
      </c>
      <c r="C146" s="5">
        <v>15000</v>
      </c>
      <c r="D146" s="1">
        <v>5.8699999999999996E-4</v>
      </c>
      <c r="E146" s="4">
        <v>8.8000000000000007</v>
      </c>
      <c r="F146" s="1" t="s">
        <v>214</v>
      </c>
    </row>
    <row r="147" spans="1:6" x14ac:dyDescent="0.25">
      <c r="A147" s="3">
        <v>36000</v>
      </c>
      <c r="B147" s="1" t="s">
        <v>213</v>
      </c>
      <c r="C147" s="5">
        <v>7000</v>
      </c>
      <c r="D147" s="1">
        <v>5.8699999999999996E-4</v>
      </c>
      <c r="E147" s="4">
        <v>4.1100000000000003</v>
      </c>
      <c r="F147" s="1" t="s">
        <v>217</v>
      </c>
    </row>
    <row r="148" spans="1:6" x14ac:dyDescent="0.25">
      <c r="A148" s="3">
        <v>36000</v>
      </c>
      <c r="B148" s="1" t="s">
        <v>213</v>
      </c>
      <c r="C148" s="5">
        <v>8000</v>
      </c>
      <c r="D148" s="1">
        <v>5.8699999999999996E-4</v>
      </c>
      <c r="E148" s="4">
        <v>4.6900000000000004</v>
      </c>
      <c r="F148" s="1" t="s">
        <v>217</v>
      </c>
    </row>
    <row r="149" spans="1:6" x14ac:dyDescent="0.25">
      <c r="A149" s="3">
        <v>36001</v>
      </c>
      <c r="B149" s="1" t="s">
        <v>213</v>
      </c>
      <c r="C149" s="5">
        <v>20000</v>
      </c>
      <c r="D149" s="1">
        <v>5.8699999999999996E-4</v>
      </c>
      <c r="E149" s="4">
        <v>11.73</v>
      </c>
      <c r="F149" s="1" t="s">
        <v>217</v>
      </c>
    </row>
    <row r="150" spans="1:6" x14ac:dyDescent="0.25">
      <c r="A150" s="3">
        <v>36004</v>
      </c>
      <c r="B150" s="1" t="s">
        <v>213</v>
      </c>
      <c r="C150" s="5">
        <v>1000</v>
      </c>
      <c r="D150" s="1">
        <v>5.8699999999999996E-4</v>
      </c>
      <c r="E150" s="4">
        <v>0.59</v>
      </c>
      <c r="F150" s="1" t="s">
        <v>217</v>
      </c>
    </row>
    <row r="151" spans="1:6" x14ac:dyDescent="0.25">
      <c r="A151" s="3">
        <v>36005</v>
      </c>
      <c r="B151" s="1" t="s">
        <v>213</v>
      </c>
      <c r="C151" s="5">
        <v>5000</v>
      </c>
      <c r="D151" s="1">
        <v>5.8699999999999996E-4</v>
      </c>
      <c r="E151" s="4">
        <v>2.93</v>
      </c>
      <c r="F151" s="1" t="s">
        <v>217</v>
      </c>
    </row>
    <row r="152" spans="1:6" x14ac:dyDescent="0.25">
      <c r="A152" s="3">
        <v>36005</v>
      </c>
      <c r="B152" s="1" t="s">
        <v>213</v>
      </c>
      <c r="C152" s="5">
        <v>19000</v>
      </c>
      <c r="D152" s="1">
        <v>5.8699999999999996E-4</v>
      </c>
      <c r="E152" s="4">
        <v>11.15</v>
      </c>
      <c r="F152" s="1" t="s">
        <v>217</v>
      </c>
    </row>
    <row r="153" spans="1:6" x14ac:dyDescent="0.25">
      <c r="A153" s="3">
        <v>36008</v>
      </c>
      <c r="B153" s="1" t="s">
        <v>213</v>
      </c>
      <c r="C153" s="5">
        <v>2500</v>
      </c>
      <c r="D153" s="1">
        <v>5.8699999999999996E-4</v>
      </c>
      <c r="E153" s="4">
        <v>1.47</v>
      </c>
      <c r="F153" s="1" t="s">
        <v>217</v>
      </c>
    </row>
    <row r="154" spans="1:6" x14ac:dyDescent="0.25">
      <c r="A154" s="3">
        <v>36009</v>
      </c>
      <c r="B154" s="1" t="s">
        <v>213</v>
      </c>
      <c r="C154" s="5">
        <v>13000</v>
      </c>
      <c r="D154" s="1">
        <v>5.8699999999999996E-4</v>
      </c>
      <c r="E154" s="4">
        <v>7.63</v>
      </c>
      <c r="F154" s="1" t="s">
        <v>217</v>
      </c>
    </row>
    <row r="155" spans="1:6" x14ac:dyDescent="0.25">
      <c r="A155" s="3">
        <v>36010</v>
      </c>
      <c r="B155" s="1" t="s">
        <v>213</v>
      </c>
      <c r="C155" s="5">
        <v>5000</v>
      </c>
      <c r="D155" s="1">
        <v>5.8699999999999996E-4</v>
      </c>
      <c r="E155" s="4">
        <v>2.93</v>
      </c>
      <c r="F155" s="1" t="s">
        <v>217</v>
      </c>
    </row>
    <row r="156" spans="1:6" x14ac:dyDescent="0.25">
      <c r="A156" s="3">
        <v>36001</v>
      </c>
      <c r="B156" s="1" t="s">
        <v>213</v>
      </c>
      <c r="C156" s="5">
        <v>4500</v>
      </c>
      <c r="D156" s="1">
        <v>5.8699999999999996E-4</v>
      </c>
      <c r="E156" s="4">
        <v>2.64</v>
      </c>
      <c r="F156" s="1" t="s">
        <v>223</v>
      </c>
    </row>
    <row r="157" spans="1:6" x14ac:dyDescent="0.25">
      <c r="A157" s="3">
        <v>36000</v>
      </c>
      <c r="B157" s="1" t="s">
        <v>213</v>
      </c>
      <c r="C157" s="5">
        <v>15500</v>
      </c>
      <c r="D157" s="1">
        <v>5.8699999999999996E-4</v>
      </c>
      <c r="E157" s="4">
        <v>9.09</v>
      </c>
      <c r="F157" s="1" t="s">
        <v>224</v>
      </c>
    </row>
    <row r="158" spans="1:6" x14ac:dyDescent="0.25">
      <c r="A158" s="3">
        <v>36001</v>
      </c>
      <c r="B158" s="1" t="s">
        <v>213</v>
      </c>
      <c r="C158" s="5">
        <v>16000</v>
      </c>
      <c r="D158" s="1">
        <v>5.8699999999999996E-4</v>
      </c>
      <c r="E158" s="4">
        <v>9.39</v>
      </c>
      <c r="F158" s="1" t="s">
        <v>224</v>
      </c>
    </row>
    <row r="159" spans="1:6" x14ac:dyDescent="0.25">
      <c r="A159" s="3">
        <v>36002</v>
      </c>
      <c r="B159" s="1" t="s">
        <v>213</v>
      </c>
      <c r="C159" s="5">
        <v>2000</v>
      </c>
      <c r="D159" s="1">
        <v>5.8699999999999996E-4</v>
      </c>
      <c r="E159" s="4">
        <v>1.17</v>
      </c>
      <c r="F159" s="1" t="s">
        <v>224</v>
      </c>
    </row>
    <row r="160" spans="1:6" x14ac:dyDescent="0.25">
      <c r="A160" s="3">
        <v>36003</v>
      </c>
      <c r="B160" s="1" t="s">
        <v>213</v>
      </c>
      <c r="C160" s="5">
        <v>5000</v>
      </c>
      <c r="D160" s="1">
        <v>5.8699999999999996E-4</v>
      </c>
      <c r="E160" s="4">
        <v>2.93</v>
      </c>
      <c r="F160" s="1" t="s">
        <v>224</v>
      </c>
    </row>
    <row r="161" spans="1:6" x14ac:dyDescent="0.25">
      <c r="A161" s="3">
        <v>36004</v>
      </c>
      <c r="B161" s="1" t="s">
        <v>213</v>
      </c>
      <c r="C161" s="5">
        <v>11500</v>
      </c>
      <c r="D161" s="1">
        <v>5.8699999999999996E-4</v>
      </c>
      <c r="E161" s="4">
        <v>6.75</v>
      </c>
      <c r="F161" s="1" t="s">
        <v>224</v>
      </c>
    </row>
    <row r="162" spans="1:6" x14ac:dyDescent="0.25">
      <c r="A162" s="3">
        <v>36005</v>
      </c>
      <c r="B162" s="1" t="s">
        <v>213</v>
      </c>
      <c r="C162" s="5">
        <v>3700</v>
      </c>
      <c r="D162" s="1">
        <v>5.8699999999999996E-4</v>
      </c>
      <c r="E162" s="4">
        <v>2.17</v>
      </c>
      <c r="F162" s="1" t="s">
        <v>224</v>
      </c>
    </row>
    <row r="163" spans="1:6" x14ac:dyDescent="0.25">
      <c r="A163" s="3">
        <v>36006</v>
      </c>
      <c r="B163" s="1" t="s">
        <v>213</v>
      </c>
      <c r="C163" s="5">
        <v>9500</v>
      </c>
      <c r="D163" s="1">
        <v>5.8699999999999996E-4</v>
      </c>
      <c r="E163" s="4">
        <v>5.57</v>
      </c>
      <c r="F163" s="1" t="s">
        <v>224</v>
      </c>
    </row>
    <row r="164" spans="1:6" x14ac:dyDescent="0.25">
      <c r="A164" s="3">
        <v>36007</v>
      </c>
      <c r="B164" s="1" t="s">
        <v>213</v>
      </c>
      <c r="C164" s="5">
        <v>15000</v>
      </c>
      <c r="D164" s="1">
        <v>5.8699999999999996E-4</v>
      </c>
      <c r="E164" s="4">
        <v>8.8000000000000007</v>
      </c>
      <c r="F164" s="1" t="s">
        <v>224</v>
      </c>
    </row>
    <row r="165" spans="1:6" x14ac:dyDescent="0.25">
      <c r="A165" s="3">
        <v>36009</v>
      </c>
      <c r="B165" s="1" t="s">
        <v>213</v>
      </c>
      <c r="C165" s="5">
        <v>6000</v>
      </c>
      <c r="D165" s="1">
        <v>5.8699999999999996E-4</v>
      </c>
      <c r="E165" s="4">
        <v>3.52</v>
      </c>
      <c r="F165" s="1" t="s">
        <v>224</v>
      </c>
    </row>
    <row r="166" spans="1:6" x14ac:dyDescent="0.25">
      <c r="A166" s="3">
        <v>36010</v>
      </c>
      <c r="B166" s="1" t="s">
        <v>213</v>
      </c>
      <c r="C166" s="5">
        <v>6000</v>
      </c>
      <c r="D166" s="1">
        <v>5.8699999999999996E-4</v>
      </c>
      <c r="E166" s="4">
        <v>3.52</v>
      </c>
      <c r="F166" s="1" t="s">
        <v>224</v>
      </c>
    </row>
    <row r="167" spans="1:6" x14ac:dyDescent="0.25">
      <c r="A167" s="3">
        <v>36002</v>
      </c>
      <c r="B167" s="1" t="s">
        <v>213</v>
      </c>
      <c r="C167" s="5">
        <v>2600</v>
      </c>
      <c r="D167" s="1">
        <v>5.8699999999999996E-4</v>
      </c>
      <c r="E167" s="4">
        <v>1.53</v>
      </c>
      <c r="F167" s="1" t="s">
        <v>225</v>
      </c>
    </row>
    <row r="168" spans="1:6" x14ac:dyDescent="0.25">
      <c r="A168" s="3">
        <v>36005</v>
      </c>
      <c r="B168" s="1" t="s">
        <v>213</v>
      </c>
      <c r="C168" s="5">
        <v>2600</v>
      </c>
      <c r="D168" s="1">
        <v>5.8699999999999996E-4</v>
      </c>
      <c r="E168" s="4">
        <v>1.53</v>
      </c>
      <c r="F168" s="1" t="s">
        <v>225</v>
      </c>
    </row>
    <row r="169" spans="1:6" x14ac:dyDescent="0.25">
      <c r="A169" s="3">
        <v>36006</v>
      </c>
      <c r="B169" s="1" t="s">
        <v>213</v>
      </c>
      <c r="C169" s="5">
        <v>20000</v>
      </c>
      <c r="D169" s="1">
        <v>5.8699999999999996E-4</v>
      </c>
      <c r="E169" s="4">
        <v>11.73</v>
      </c>
      <c r="F169" s="1" t="s">
        <v>225</v>
      </c>
    </row>
    <row r="170" spans="1:6" x14ac:dyDescent="0.25">
      <c r="A170" s="3">
        <v>36000</v>
      </c>
      <c r="B170" s="1" t="s">
        <v>213</v>
      </c>
      <c r="C170" s="5">
        <v>12000</v>
      </c>
      <c r="D170" s="1">
        <v>5.8699999999999996E-4</v>
      </c>
      <c r="E170" s="4">
        <v>7.04</v>
      </c>
      <c r="F170" s="1" t="s">
        <v>218</v>
      </c>
    </row>
    <row r="171" spans="1:6" x14ac:dyDescent="0.25">
      <c r="A171" s="3">
        <v>36000</v>
      </c>
      <c r="B171" s="1" t="s">
        <v>213</v>
      </c>
      <c r="C171" s="5">
        <v>5000</v>
      </c>
      <c r="D171" s="1">
        <v>5.8699999999999996E-4</v>
      </c>
      <c r="E171" s="4">
        <v>2.93</v>
      </c>
      <c r="F171" s="1" t="s">
        <v>226</v>
      </c>
    </row>
    <row r="172" spans="1:6" x14ac:dyDescent="0.25">
      <c r="A172" s="3">
        <v>36014</v>
      </c>
      <c r="B172" s="1" t="s">
        <v>215</v>
      </c>
      <c r="C172" s="1">
        <v>350</v>
      </c>
      <c r="D172" s="1">
        <v>0.01</v>
      </c>
      <c r="E172" s="4">
        <v>3.5</v>
      </c>
      <c r="F172" s="1" t="s">
        <v>199</v>
      </c>
    </row>
    <row r="173" spans="1:6" x14ac:dyDescent="0.25">
      <c r="A173" s="3">
        <v>36015</v>
      </c>
      <c r="B173" s="1" t="s">
        <v>215</v>
      </c>
      <c r="C173" s="1">
        <v>500</v>
      </c>
      <c r="D173" s="1">
        <v>0.01</v>
      </c>
      <c r="E173" s="4">
        <v>5</v>
      </c>
      <c r="F173" s="1" t="s">
        <v>199</v>
      </c>
    </row>
    <row r="174" spans="1:6" x14ac:dyDescent="0.25">
      <c r="A174" s="3">
        <v>36012</v>
      </c>
      <c r="B174" s="1" t="s">
        <v>215</v>
      </c>
      <c r="C174" s="5">
        <v>5000</v>
      </c>
      <c r="D174" s="1">
        <v>0.01</v>
      </c>
      <c r="E174" s="4">
        <v>50</v>
      </c>
      <c r="F174" s="1" t="s">
        <v>202</v>
      </c>
    </row>
    <row r="175" spans="1:6" x14ac:dyDescent="0.25">
      <c r="A175" s="3">
        <v>36014</v>
      </c>
      <c r="B175" s="1" t="s">
        <v>215</v>
      </c>
      <c r="C175" s="5">
        <v>3000</v>
      </c>
      <c r="D175" s="1">
        <v>0.01</v>
      </c>
      <c r="E175" s="4">
        <v>30</v>
      </c>
      <c r="F175" s="1" t="s">
        <v>202</v>
      </c>
    </row>
    <row r="176" spans="1:6" x14ac:dyDescent="0.25">
      <c r="A176" s="3">
        <v>36013</v>
      </c>
      <c r="B176" s="1" t="s">
        <v>215</v>
      </c>
      <c r="C176" s="5">
        <v>3500</v>
      </c>
      <c r="D176" s="1">
        <v>0.01</v>
      </c>
      <c r="E176" s="4">
        <v>35</v>
      </c>
      <c r="F176" s="1" t="s">
        <v>220</v>
      </c>
    </row>
    <row r="177" spans="1:6" x14ac:dyDescent="0.25">
      <c r="A177" s="3">
        <v>36012</v>
      </c>
      <c r="B177" s="1" t="s">
        <v>215</v>
      </c>
      <c r="C177" s="5">
        <v>4500</v>
      </c>
      <c r="D177" s="1">
        <v>0.01</v>
      </c>
      <c r="E177" s="4">
        <v>45</v>
      </c>
      <c r="F177" s="1" t="s">
        <v>206</v>
      </c>
    </row>
    <row r="178" spans="1:6" x14ac:dyDescent="0.25">
      <c r="A178" s="3">
        <v>36013</v>
      </c>
      <c r="B178" s="1" t="s">
        <v>215</v>
      </c>
      <c r="C178" s="5">
        <v>4500</v>
      </c>
      <c r="D178" s="1">
        <v>0.01</v>
      </c>
      <c r="E178" s="4">
        <v>45</v>
      </c>
      <c r="F178" s="1" t="s">
        <v>206</v>
      </c>
    </row>
    <row r="179" spans="1:6" x14ac:dyDescent="0.25">
      <c r="A179" s="3">
        <v>36014</v>
      </c>
      <c r="B179" s="1" t="s">
        <v>215</v>
      </c>
      <c r="C179" s="5">
        <v>5500</v>
      </c>
      <c r="D179" s="1">
        <v>0.01</v>
      </c>
      <c r="E179" s="4">
        <v>55</v>
      </c>
      <c r="F179" s="1" t="s">
        <v>206</v>
      </c>
    </row>
    <row r="180" spans="1:6" x14ac:dyDescent="0.25">
      <c r="A180" s="3">
        <v>36015</v>
      </c>
      <c r="B180" s="1" t="s">
        <v>215</v>
      </c>
      <c r="C180" s="5">
        <v>4500</v>
      </c>
      <c r="D180" s="1">
        <v>0.01</v>
      </c>
      <c r="E180" s="4">
        <v>45</v>
      </c>
      <c r="F180" s="1" t="s">
        <v>206</v>
      </c>
    </row>
    <row r="181" spans="1:6" x14ac:dyDescent="0.25">
      <c r="A181" s="3">
        <v>36013</v>
      </c>
      <c r="B181" s="1" t="s">
        <v>215</v>
      </c>
      <c r="C181" s="5">
        <v>2000</v>
      </c>
      <c r="D181" s="1">
        <v>0.01</v>
      </c>
      <c r="E181" s="4">
        <v>20</v>
      </c>
      <c r="F181" s="1" t="s">
        <v>214</v>
      </c>
    </row>
    <row r="182" spans="1:6" x14ac:dyDescent="0.25">
      <c r="A182" s="3">
        <v>36015</v>
      </c>
      <c r="B182" s="1" t="s">
        <v>215</v>
      </c>
      <c r="C182" s="5">
        <v>1200</v>
      </c>
      <c r="D182" s="1">
        <v>0.01</v>
      </c>
      <c r="E182" s="4">
        <v>12</v>
      </c>
      <c r="F182" s="1" t="s">
        <v>214</v>
      </c>
    </row>
    <row r="183" spans="1:6" x14ac:dyDescent="0.25">
      <c r="A183" s="3">
        <v>36013</v>
      </c>
      <c r="B183" s="1" t="s">
        <v>215</v>
      </c>
      <c r="C183" s="5">
        <v>2500</v>
      </c>
      <c r="D183" s="1">
        <v>0.01</v>
      </c>
      <c r="E183" s="4">
        <v>25</v>
      </c>
      <c r="F183" s="1" t="s">
        <v>217</v>
      </c>
    </row>
    <row r="184" spans="1:6" x14ac:dyDescent="0.25">
      <c r="A184" s="3">
        <v>36014</v>
      </c>
      <c r="B184" s="1" t="s">
        <v>215</v>
      </c>
      <c r="C184" s="5">
        <v>2000</v>
      </c>
      <c r="D184" s="1">
        <v>0.01</v>
      </c>
      <c r="E184" s="4">
        <v>20</v>
      </c>
      <c r="F184" s="1" t="s">
        <v>217</v>
      </c>
    </row>
    <row r="185" spans="1:6" x14ac:dyDescent="0.25">
      <c r="A185" s="3">
        <v>36015</v>
      </c>
      <c r="B185" s="1" t="s">
        <v>215</v>
      </c>
      <c r="C185" s="5">
        <v>1345</v>
      </c>
      <c r="D185" s="1">
        <v>0.01</v>
      </c>
      <c r="E185" s="4">
        <v>13.45</v>
      </c>
      <c r="F185" s="1" t="s">
        <v>217</v>
      </c>
    </row>
    <row r="186" spans="1:6" x14ac:dyDescent="0.25">
      <c r="A186" s="3">
        <v>36012</v>
      </c>
      <c r="B186" s="1" t="s">
        <v>215</v>
      </c>
      <c r="C186" s="1">
        <v>750</v>
      </c>
      <c r="D186" s="1">
        <v>0.01</v>
      </c>
      <c r="E186" s="4">
        <v>7.5</v>
      </c>
      <c r="F186" s="1" t="s">
        <v>224</v>
      </c>
    </row>
    <row r="187" spans="1:6" x14ac:dyDescent="0.25">
      <c r="A187" s="3">
        <v>36014</v>
      </c>
      <c r="B187" s="1" t="s">
        <v>215</v>
      </c>
      <c r="C187" s="5">
        <v>1750</v>
      </c>
      <c r="D187" s="1">
        <v>0.01</v>
      </c>
      <c r="E187" s="4">
        <v>17.5</v>
      </c>
      <c r="F187" s="1" t="s">
        <v>224</v>
      </c>
    </row>
    <row r="188" spans="1:6" x14ac:dyDescent="0.25">
      <c r="A188" s="3">
        <v>36012</v>
      </c>
      <c r="B188" s="1" t="s">
        <v>215</v>
      </c>
      <c r="C188" s="1">
        <v>800</v>
      </c>
      <c r="D188" s="1">
        <v>0.01</v>
      </c>
      <c r="E188" s="4">
        <v>8</v>
      </c>
      <c r="F188" s="1" t="s">
        <v>225</v>
      </c>
    </row>
    <row r="189" spans="1:6" x14ac:dyDescent="0.25">
      <c r="A189" s="3">
        <v>36014</v>
      </c>
      <c r="B189" s="1" t="s">
        <v>215</v>
      </c>
      <c r="C189" s="5">
        <v>1300</v>
      </c>
      <c r="D189" s="1">
        <v>0.01</v>
      </c>
      <c r="E189" s="4">
        <v>13</v>
      </c>
      <c r="F189" s="1" t="s">
        <v>225</v>
      </c>
    </row>
    <row r="190" spans="1:6" x14ac:dyDescent="0.25">
      <c r="A190" s="3">
        <v>36012</v>
      </c>
      <c r="B190" s="1" t="s">
        <v>215</v>
      </c>
      <c r="C190" s="5">
        <v>1000</v>
      </c>
      <c r="D190" s="1">
        <v>0.01</v>
      </c>
      <c r="E190" s="4">
        <v>10</v>
      </c>
      <c r="F190" s="1" t="s">
        <v>226</v>
      </c>
    </row>
    <row r="191" spans="1:6" x14ac:dyDescent="0.25">
      <c r="A191" s="3">
        <v>36021</v>
      </c>
      <c r="B191" s="1" t="s">
        <v>219</v>
      </c>
      <c r="C191" s="1">
        <v>55</v>
      </c>
      <c r="D191" s="1">
        <v>0.70640000000000003</v>
      </c>
      <c r="E191" s="4">
        <v>38.85</v>
      </c>
      <c r="F191" s="1" t="s">
        <v>202</v>
      </c>
    </row>
    <row r="192" spans="1:6" x14ac:dyDescent="0.25">
      <c r="A192" s="3">
        <v>36022</v>
      </c>
      <c r="B192" s="1" t="s">
        <v>219</v>
      </c>
      <c r="C192" s="1">
        <v>19</v>
      </c>
      <c r="D192" s="1">
        <v>0.70640000000000003</v>
      </c>
      <c r="E192" s="4">
        <v>13.42</v>
      </c>
      <c r="F192" s="1" t="s">
        <v>202</v>
      </c>
    </row>
    <row r="193" spans="1:6" x14ac:dyDescent="0.25">
      <c r="A193" s="3">
        <v>36024</v>
      </c>
      <c r="B193" s="1" t="s">
        <v>219</v>
      </c>
      <c r="C193" s="1">
        <v>55</v>
      </c>
      <c r="D193" s="1">
        <v>0.70640000000000003</v>
      </c>
      <c r="E193" s="4">
        <v>38.85</v>
      </c>
      <c r="F193" s="1" t="s">
        <v>202</v>
      </c>
    </row>
    <row r="194" spans="1:6" x14ac:dyDescent="0.25">
      <c r="A194" s="3">
        <v>36025</v>
      </c>
      <c r="B194" s="1" t="s">
        <v>219</v>
      </c>
      <c r="C194" s="1">
        <v>35</v>
      </c>
      <c r="D194" s="1">
        <v>0.70640000000000003</v>
      </c>
      <c r="E194" s="4">
        <v>24.72</v>
      </c>
      <c r="F194" s="1" t="s">
        <v>202</v>
      </c>
    </row>
    <row r="195" spans="1:6" x14ac:dyDescent="0.25">
      <c r="A195" s="3">
        <v>36021</v>
      </c>
      <c r="B195" s="1" t="s">
        <v>219</v>
      </c>
      <c r="C195" s="1">
        <v>130</v>
      </c>
      <c r="D195" s="1">
        <v>0.70640000000000003</v>
      </c>
      <c r="E195" s="4">
        <v>91.83</v>
      </c>
      <c r="F195" s="1" t="s">
        <v>206</v>
      </c>
    </row>
    <row r="196" spans="1:6" x14ac:dyDescent="0.25">
      <c r="A196" s="3">
        <v>36023</v>
      </c>
      <c r="B196" s="1" t="s">
        <v>219</v>
      </c>
      <c r="C196" s="1">
        <v>130</v>
      </c>
      <c r="D196" s="1">
        <v>0.70640000000000003</v>
      </c>
      <c r="E196" s="4">
        <v>91.83</v>
      </c>
      <c r="F196" s="1" t="s">
        <v>206</v>
      </c>
    </row>
    <row r="197" spans="1:6" x14ac:dyDescent="0.25">
      <c r="A197" s="3">
        <v>36024</v>
      </c>
      <c r="B197" s="1" t="s">
        <v>219</v>
      </c>
      <c r="C197" s="1">
        <v>130</v>
      </c>
      <c r="D197" s="1">
        <v>0.70640000000000003</v>
      </c>
      <c r="E197" s="4">
        <v>91.83</v>
      </c>
      <c r="F197" s="1" t="s">
        <v>206</v>
      </c>
    </row>
    <row r="198" spans="1:6" x14ac:dyDescent="0.25">
      <c r="A198" s="3">
        <v>36025</v>
      </c>
      <c r="B198" s="1" t="s">
        <v>219</v>
      </c>
      <c r="C198" s="1">
        <v>130</v>
      </c>
      <c r="D198" s="1">
        <v>0.70640000000000003</v>
      </c>
      <c r="E198" s="4">
        <v>91.83</v>
      </c>
      <c r="F198" s="1" t="s">
        <v>206</v>
      </c>
    </row>
    <row r="199" spans="1:6" x14ac:dyDescent="0.25">
      <c r="A199" s="3">
        <v>36023</v>
      </c>
      <c r="B199" s="1" t="s">
        <v>219</v>
      </c>
      <c r="C199" s="1">
        <v>50</v>
      </c>
      <c r="D199" s="1">
        <v>0.70640000000000003</v>
      </c>
      <c r="E199" s="4">
        <v>35.32</v>
      </c>
      <c r="F199" s="1" t="s">
        <v>214</v>
      </c>
    </row>
    <row r="200" spans="1:6" x14ac:dyDescent="0.25">
      <c r="A200" s="3">
        <v>36024</v>
      </c>
      <c r="B200" s="1" t="s">
        <v>219</v>
      </c>
      <c r="C200" s="1">
        <v>20</v>
      </c>
      <c r="D200" s="1">
        <v>0.70640000000000003</v>
      </c>
      <c r="E200" s="4">
        <v>14.13</v>
      </c>
      <c r="F200" s="1" t="s">
        <v>214</v>
      </c>
    </row>
    <row r="201" spans="1:6" x14ac:dyDescent="0.25">
      <c r="A201" s="3">
        <v>36022</v>
      </c>
      <c r="B201" s="1" t="s">
        <v>219</v>
      </c>
      <c r="C201" s="1">
        <v>16</v>
      </c>
      <c r="D201" s="1">
        <v>0.70640000000000003</v>
      </c>
      <c r="E201" s="4">
        <v>11.3</v>
      </c>
      <c r="F201" s="1" t="s">
        <v>217</v>
      </c>
    </row>
    <row r="202" spans="1:6" x14ac:dyDescent="0.25">
      <c r="A202" s="3">
        <v>36021</v>
      </c>
      <c r="B202" s="1" t="s">
        <v>219</v>
      </c>
      <c r="C202" s="1">
        <v>10</v>
      </c>
      <c r="D202" s="1">
        <v>0.70640000000000003</v>
      </c>
      <c r="E202" s="4">
        <v>7.06</v>
      </c>
      <c r="F202" s="1" t="s">
        <v>224</v>
      </c>
    </row>
    <row r="203" spans="1:6" x14ac:dyDescent="0.25">
      <c r="A203" s="3">
        <v>36022</v>
      </c>
      <c r="B203" s="1" t="s">
        <v>219</v>
      </c>
      <c r="C203" s="1">
        <v>2.5</v>
      </c>
      <c r="D203" s="1">
        <v>0.70640000000000003</v>
      </c>
      <c r="E203" s="4">
        <v>1.77</v>
      </c>
      <c r="F203" s="1" t="s">
        <v>224</v>
      </c>
    </row>
    <row r="204" spans="1:6" x14ac:dyDescent="0.25">
      <c r="A204" s="3">
        <v>36023</v>
      </c>
      <c r="B204" s="1" t="s">
        <v>219</v>
      </c>
      <c r="C204" s="1">
        <v>13</v>
      </c>
      <c r="D204" s="1">
        <v>0.70640000000000003</v>
      </c>
      <c r="E204" s="4">
        <v>9.18</v>
      </c>
      <c r="F204" s="1" t="s">
        <v>224</v>
      </c>
    </row>
    <row r="205" spans="1:6" x14ac:dyDescent="0.25">
      <c r="A205" s="3">
        <v>36021</v>
      </c>
      <c r="B205" s="1" t="s">
        <v>219</v>
      </c>
      <c r="C205" s="1">
        <v>44</v>
      </c>
      <c r="D205" s="1">
        <v>0.70640000000000003</v>
      </c>
      <c r="E205" s="4">
        <v>31.08</v>
      </c>
      <c r="F205" s="1" t="s">
        <v>225</v>
      </c>
    </row>
    <row r="206" spans="1:6" x14ac:dyDescent="0.25">
      <c r="A206" s="3">
        <v>35993</v>
      </c>
      <c r="B206" s="1" t="s">
        <v>209</v>
      </c>
      <c r="C206" s="1">
        <v>56</v>
      </c>
      <c r="D206" s="1">
        <v>1</v>
      </c>
      <c r="E206" s="4">
        <v>56</v>
      </c>
      <c r="F206" s="1" t="s">
        <v>204</v>
      </c>
    </row>
    <row r="207" spans="1:6" x14ac:dyDescent="0.25">
      <c r="A207" s="3">
        <v>35992</v>
      </c>
      <c r="B207" s="1" t="s">
        <v>209</v>
      </c>
      <c r="C207" s="1">
        <v>40</v>
      </c>
      <c r="D207" s="1">
        <v>1</v>
      </c>
      <c r="E207" s="4">
        <v>40</v>
      </c>
      <c r="F207" s="1" t="s">
        <v>206</v>
      </c>
    </row>
    <row r="208" spans="1:6" x14ac:dyDescent="0.25">
      <c r="A208" s="3">
        <v>36011</v>
      </c>
      <c r="B208" s="1" t="s">
        <v>209</v>
      </c>
      <c r="C208" s="1">
        <v>34</v>
      </c>
      <c r="D208" s="1">
        <v>1</v>
      </c>
      <c r="E208" s="4">
        <v>34</v>
      </c>
      <c r="F208" s="1" t="s">
        <v>206</v>
      </c>
    </row>
    <row r="209" spans="1:6" x14ac:dyDescent="0.25">
      <c r="A209" s="3">
        <v>35993</v>
      </c>
      <c r="B209" s="1" t="s">
        <v>209</v>
      </c>
      <c r="C209" s="1">
        <v>12</v>
      </c>
      <c r="D209" s="1">
        <v>1</v>
      </c>
      <c r="E209" s="4">
        <v>12</v>
      </c>
      <c r="F209" s="1" t="s">
        <v>217</v>
      </c>
    </row>
    <row r="210" spans="1:6" x14ac:dyDescent="0.25">
      <c r="A210" s="3">
        <v>35993</v>
      </c>
      <c r="B210" s="1" t="s">
        <v>209</v>
      </c>
      <c r="C210" s="1">
        <v>30</v>
      </c>
      <c r="D210" s="1">
        <v>1</v>
      </c>
      <c r="E210" s="4">
        <v>30</v>
      </c>
      <c r="F210" s="1" t="s">
        <v>218</v>
      </c>
    </row>
  </sheetData>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72DC7-0660-4004-9F74-AEC9E11DC0A0}">
  <dimension ref="A1:M24"/>
  <sheetViews>
    <sheetView workbookViewId="0">
      <selection activeCell="K12" sqref="K12"/>
    </sheetView>
  </sheetViews>
  <sheetFormatPr defaultRowHeight="14" x14ac:dyDescent="0.3"/>
  <cols>
    <col min="1" max="1" width="23" bestFit="1" customWidth="1"/>
    <col min="8" max="8" width="24.54296875" bestFit="1" customWidth="1"/>
    <col min="9" max="9" width="10.1796875" bestFit="1" customWidth="1"/>
  </cols>
  <sheetData>
    <row r="1" spans="1:13" x14ac:dyDescent="0.3">
      <c r="A1" s="21">
        <v>44927</v>
      </c>
      <c r="H1" t="s">
        <v>2710</v>
      </c>
    </row>
    <row r="2" spans="1:13" x14ac:dyDescent="0.3">
      <c r="H2" t="s">
        <v>1162</v>
      </c>
      <c r="I2" s="21">
        <v>44562</v>
      </c>
      <c r="J2" s="22"/>
      <c r="K2" s="22"/>
    </row>
    <row r="3" spans="1:13" x14ac:dyDescent="0.3">
      <c r="H3" t="s">
        <v>1163</v>
      </c>
      <c r="I3" s="21">
        <v>44578</v>
      </c>
      <c r="J3" s="22"/>
      <c r="K3" s="22"/>
      <c r="L3" s="22"/>
      <c r="M3" s="22"/>
    </row>
    <row r="4" spans="1:13" x14ac:dyDescent="0.3">
      <c r="A4" t="s">
        <v>1157</v>
      </c>
      <c r="H4" t="s">
        <v>1164</v>
      </c>
      <c r="I4" s="21">
        <v>44613</v>
      </c>
      <c r="J4" s="22"/>
      <c r="K4" s="22"/>
      <c r="L4" s="22"/>
      <c r="M4" s="22"/>
    </row>
    <row r="5" spans="1:13" x14ac:dyDescent="0.3">
      <c r="A5" t="s">
        <v>1158</v>
      </c>
      <c r="H5" t="s">
        <v>2711</v>
      </c>
      <c r="I5" s="21">
        <v>44666</v>
      </c>
      <c r="J5" s="22"/>
      <c r="K5" s="22"/>
      <c r="L5" s="22"/>
      <c r="M5" s="22"/>
    </row>
    <row r="6" spans="1:13" x14ac:dyDescent="0.3">
      <c r="H6" t="s">
        <v>1165</v>
      </c>
      <c r="I6" s="21">
        <v>44711</v>
      </c>
      <c r="L6" s="22"/>
      <c r="M6" s="22"/>
    </row>
    <row r="7" spans="1:13" x14ac:dyDescent="0.3">
      <c r="A7" t="s">
        <v>1159</v>
      </c>
      <c r="B7" s="21"/>
      <c r="H7" t="s">
        <v>2712</v>
      </c>
      <c r="I7" s="21">
        <v>44731</v>
      </c>
      <c r="J7" s="22"/>
      <c r="K7" s="22"/>
      <c r="L7" s="22"/>
      <c r="M7" s="22"/>
    </row>
    <row r="8" spans="1:13" x14ac:dyDescent="0.3">
      <c r="A8" t="s">
        <v>1160</v>
      </c>
      <c r="B8" s="21"/>
      <c r="H8" t="s">
        <v>1166</v>
      </c>
      <c r="I8" s="21">
        <v>44746</v>
      </c>
      <c r="J8" s="22"/>
      <c r="K8" s="22"/>
      <c r="L8" s="22"/>
      <c r="M8" s="22"/>
    </row>
    <row r="9" spans="1:13" x14ac:dyDescent="0.3">
      <c r="A9" t="s">
        <v>1161</v>
      </c>
      <c r="H9" t="s">
        <v>1167</v>
      </c>
      <c r="I9" s="21">
        <v>44809</v>
      </c>
      <c r="J9" s="22"/>
      <c r="K9" s="22"/>
      <c r="L9" s="22"/>
    </row>
    <row r="10" spans="1:13" x14ac:dyDescent="0.3">
      <c r="H10" t="s">
        <v>2713</v>
      </c>
      <c r="I10" s="21">
        <v>44844</v>
      </c>
      <c r="J10" s="22"/>
      <c r="K10" s="22"/>
      <c r="L10" s="22"/>
      <c r="M10" s="22"/>
    </row>
    <row r="11" spans="1:13" x14ac:dyDescent="0.3">
      <c r="H11" t="s">
        <v>1168</v>
      </c>
      <c r="I11" s="21">
        <v>44876</v>
      </c>
      <c r="J11" s="22"/>
      <c r="M11" s="22"/>
    </row>
    <row r="12" spans="1:13" x14ac:dyDescent="0.3">
      <c r="H12" t="s">
        <v>1169</v>
      </c>
      <c r="I12" s="21">
        <v>44889</v>
      </c>
    </row>
    <row r="13" spans="1:13" x14ac:dyDescent="0.3">
      <c r="H13" t="s">
        <v>1170</v>
      </c>
      <c r="I13" s="21">
        <v>44921</v>
      </c>
    </row>
    <row r="14" spans="1:13" x14ac:dyDescent="0.3">
      <c r="H14" t="s">
        <v>1162</v>
      </c>
      <c r="I14" s="21">
        <v>44927</v>
      </c>
    </row>
    <row r="15" spans="1:13" x14ac:dyDescent="0.3">
      <c r="H15" t="s">
        <v>1163</v>
      </c>
      <c r="I15" s="21">
        <v>44942</v>
      </c>
    </row>
    <row r="16" spans="1:13" x14ac:dyDescent="0.3">
      <c r="H16" t="s">
        <v>1164</v>
      </c>
      <c r="I16" s="21">
        <v>44977</v>
      </c>
    </row>
    <row r="17" spans="8:9" x14ac:dyDescent="0.3">
      <c r="H17" t="s">
        <v>1165</v>
      </c>
      <c r="I17" s="21">
        <v>45075</v>
      </c>
    </row>
    <row r="18" spans="8:9" x14ac:dyDescent="0.3">
      <c r="H18" t="s">
        <v>2712</v>
      </c>
      <c r="I18" s="21">
        <v>45096</v>
      </c>
    </row>
    <row r="19" spans="8:9" x14ac:dyDescent="0.3">
      <c r="H19" t="s">
        <v>1166</v>
      </c>
      <c r="I19" s="21">
        <v>45111</v>
      </c>
    </row>
    <row r="20" spans="8:9" x14ac:dyDescent="0.3">
      <c r="H20" t="s">
        <v>1167</v>
      </c>
      <c r="I20" s="21">
        <v>45173</v>
      </c>
    </row>
    <row r="21" spans="8:9" x14ac:dyDescent="0.3">
      <c r="H21" t="s">
        <v>2713</v>
      </c>
      <c r="I21" s="21">
        <v>45208</v>
      </c>
    </row>
    <row r="22" spans="8:9" x14ac:dyDescent="0.3">
      <c r="H22" t="s">
        <v>1168</v>
      </c>
      <c r="I22" s="21">
        <v>45241</v>
      </c>
    </row>
    <row r="23" spans="8:9" x14ac:dyDescent="0.3">
      <c r="H23" t="s">
        <v>1169</v>
      </c>
      <c r="I23" s="21">
        <v>45253</v>
      </c>
    </row>
    <row r="24" spans="8:9" x14ac:dyDescent="0.3">
      <c r="H24" t="s">
        <v>1170</v>
      </c>
      <c r="I24" s="21">
        <v>45285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DC083-5A48-4BE9-B8E7-8C7BE3EFDE06}">
  <dimension ref="A1:Q47"/>
  <sheetViews>
    <sheetView workbookViewId="0">
      <selection activeCell="A2" sqref="A2"/>
    </sheetView>
  </sheetViews>
  <sheetFormatPr defaultColWidth="9.1796875" defaultRowHeight="12.5" x14ac:dyDescent="0.25"/>
  <cols>
    <col min="1" max="1" width="21.6328125" style="1" bestFit="1" customWidth="1"/>
    <col min="2" max="7" width="21.6328125" style="1" customWidth="1"/>
    <col min="8" max="8" width="32" style="1" bestFit="1" customWidth="1"/>
    <col min="9" max="9" width="32" style="1" customWidth="1"/>
    <col min="10" max="10" width="20.1796875" style="1" bestFit="1" customWidth="1"/>
    <col min="11" max="11" width="13.1796875" style="1" bestFit="1" customWidth="1"/>
    <col min="12" max="12" width="14.26953125" style="1" bestFit="1" customWidth="1"/>
    <col min="13" max="13" width="13.36328125" style="1" bestFit="1" customWidth="1"/>
    <col min="14" max="21" width="9.1796875" style="1"/>
    <col min="22" max="22" width="13.26953125" style="1" bestFit="1" customWidth="1"/>
    <col min="23" max="23" width="13.26953125" style="1" customWidth="1"/>
    <col min="24" max="16384" width="9.1796875" style="1"/>
  </cols>
  <sheetData>
    <row r="1" spans="1:17" x14ac:dyDescent="0.25">
      <c r="A1" s="1" t="s">
        <v>107</v>
      </c>
      <c r="B1" s="1" t="s">
        <v>108</v>
      </c>
      <c r="C1" s="1" t="s">
        <v>2721</v>
      </c>
      <c r="D1" s="1" t="s">
        <v>2722</v>
      </c>
      <c r="E1" s="1" t="s">
        <v>1171</v>
      </c>
      <c r="F1" s="1" t="s">
        <v>2723</v>
      </c>
      <c r="G1" s="1" t="s">
        <v>2724</v>
      </c>
      <c r="H1" s="1" t="s">
        <v>236</v>
      </c>
      <c r="I1" s="1" t="s">
        <v>1172</v>
      </c>
      <c r="J1" s="1" t="s">
        <v>237</v>
      </c>
      <c r="K1" s="1" t="s">
        <v>1173</v>
      </c>
      <c r="L1" s="1" t="s">
        <v>1156</v>
      </c>
      <c r="M1" s="1" t="s">
        <v>240</v>
      </c>
      <c r="N1" s="1" t="s">
        <v>1174</v>
      </c>
      <c r="O1" s="1" t="s">
        <v>1175</v>
      </c>
      <c r="P1" s="1" t="s">
        <v>1176</v>
      </c>
      <c r="Q1" s="1" t="s">
        <v>1177</v>
      </c>
    </row>
    <row r="2" spans="1:17" x14ac:dyDescent="0.25">
      <c r="A2" s="1" t="s">
        <v>109</v>
      </c>
      <c r="B2" s="1" t="s">
        <v>110</v>
      </c>
      <c r="C2" s="1" t="str">
        <f>A2&amp;" "&amp;B2</f>
        <v>AMANDA CHAVIS</v>
      </c>
      <c r="D2" s="1" t="str">
        <f>_xlfn.CONCAT(A2," ",B2)</f>
        <v>AMANDA CHAVIS</v>
      </c>
      <c r="E2" s="1" t="str">
        <f>PROPER(C2)</f>
        <v>Amanda Chavis</v>
      </c>
      <c r="F2" s="1" t="str">
        <f>UPPER(E2)</f>
        <v>AMANDA CHAVIS</v>
      </c>
      <c r="G2" s="1" t="str">
        <f>LOWER(F2)</f>
        <v>amanda chavis</v>
      </c>
      <c r="H2" s="1" t="s">
        <v>1178</v>
      </c>
      <c r="I2" s="1" t="str">
        <f>PROPER(H2)</f>
        <v>7722 Gough St</v>
      </c>
      <c r="J2" s="1" t="s">
        <v>1179</v>
      </c>
      <c r="K2" s="1" t="s">
        <v>1180</v>
      </c>
      <c r="L2" s="23">
        <v>21224</v>
      </c>
      <c r="M2" s="24" t="s">
        <v>1181</v>
      </c>
      <c r="N2" s="1" t="str">
        <f>LEFT(M2,3)</f>
        <v>410</v>
      </c>
      <c r="O2" s="1" t="str">
        <f>MID(M2,5,3)</f>
        <v>282</v>
      </c>
      <c r="P2" s="1" t="str">
        <f>RIGHT(M2,4)</f>
        <v>0601</v>
      </c>
      <c r="Q2" s="1" t="str">
        <f>"("&amp;LEFT(M2,3)&amp;")"&amp;RIGHT(M2,9)</f>
        <v>(410)-282-0601</v>
      </c>
    </row>
    <row r="3" spans="1:17" x14ac:dyDescent="0.25">
      <c r="A3" s="1" t="s">
        <v>111</v>
      </c>
      <c r="B3" s="1" t="s">
        <v>112</v>
      </c>
      <c r="C3" s="1" t="str">
        <f t="shared" ref="C3:C47" si="0">A3&amp;" "&amp;B3</f>
        <v>ANN CHAPMAN</v>
      </c>
      <c r="D3" s="1" t="str">
        <f t="shared" ref="D3:D47" si="1">_xlfn.CONCAT(A3," ",B3)</f>
        <v>ANN CHAPMAN</v>
      </c>
      <c r="E3" s="1" t="str">
        <f t="shared" ref="E3:E47" si="2">PROPER(C3)</f>
        <v>Ann Chapman</v>
      </c>
      <c r="F3" s="1" t="str">
        <f t="shared" ref="F3:F47" si="3">UPPER(E3)</f>
        <v>ANN CHAPMAN</v>
      </c>
      <c r="G3" s="1" t="str">
        <f t="shared" ref="G3:G47" si="4">LOWER(F3)</f>
        <v>ann chapman</v>
      </c>
      <c r="H3" s="1" t="s">
        <v>1182</v>
      </c>
      <c r="I3" s="1" t="str">
        <f t="shared" ref="I3:I47" si="5">PROPER(H3)</f>
        <v>26522 Westwood Dr</v>
      </c>
      <c r="J3" s="1" t="s">
        <v>1183</v>
      </c>
      <c r="K3" s="1" t="s">
        <v>1184</v>
      </c>
      <c r="L3" s="23">
        <v>77386</v>
      </c>
      <c r="M3" s="24" t="s">
        <v>1185</v>
      </c>
      <c r="N3" s="1" t="str">
        <f t="shared" ref="N3:N47" si="6">LEFT(M3,3)</f>
        <v>281</v>
      </c>
      <c r="O3" s="1" t="str">
        <f t="shared" ref="O3:O47" si="7">MID(M3,5,3)</f>
        <v>467</v>
      </c>
      <c r="P3" s="1" t="str">
        <f t="shared" ref="P3:P47" si="8">RIGHT(M3,4)</f>
        <v>1261</v>
      </c>
      <c r="Q3" s="1" t="str">
        <f t="shared" ref="Q3:Q47" si="9">"("&amp;LEFT(M3,3)&amp;")"&amp;RIGHT(M3,9)</f>
        <v>(281)-467-1261</v>
      </c>
    </row>
    <row r="4" spans="1:17" x14ac:dyDescent="0.25">
      <c r="A4" s="1" t="s">
        <v>113</v>
      </c>
      <c r="B4" s="1" t="s">
        <v>114</v>
      </c>
      <c r="C4" s="1" t="str">
        <f t="shared" si="0"/>
        <v>ANTONIO CHISLEY</v>
      </c>
      <c r="D4" s="1" t="str">
        <f t="shared" si="1"/>
        <v>ANTONIO CHISLEY</v>
      </c>
      <c r="E4" s="1" t="str">
        <f t="shared" si="2"/>
        <v>Antonio Chisley</v>
      </c>
      <c r="F4" s="1" t="str">
        <f t="shared" si="3"/>
        <v>ANTONIO CHISLEY</v>
      </c>
      <c r="G4" s="1" t="str">
        <f t="shared" si="4"/>
        <v>antonio chisley</v>
      </c>
      <c r="H4" s="1" t="s">
        <v>1186</v>
      </c>
      <c r="I4" s="1" t="str">
        <f t="shared" si="5"/>
        <v>104 Holley Ln</v>
      </c>
      <c r="J4" s="1" t="s">
        <v>1187</v>
      </c>
      <c r="K4" s="1" t="s">
        <v>1188</v>
      </c>
      <c r="L4" s="23">
        <v>29372</v>
      </c>
      <c r="M4" s="1" t="s">
        <v>1189</v>
      </c>
      <c r="N4" s="1" t="str">
        <f t="shared" si="6"/>
        <v>864</v>
      </c>
      <c r="O4" s="1" t="str">
        <f t="shared" si="7"/>
        <v>431</v>
      </c>
      <c r="P4" s="1" t="str">
        <f t="shared" si="8"/>
        <v>5494</v>
      </c>
      <c r="Q4" s="1" t="str">
        <f t="shared" si="9"/>
        <v>(864)-431-5494</v>
      </c>
    </row>
    <row r="5" spans="1:17" x14ac:dyDescent="0.25">
      <c r="A5" s="1" t="s">
        <v>115</v>
      </c>
      <c r="B5" s="1" t="s">
        <v>116</v>
      </c>
      <c r="C5" s="1" t="str">
        <f t="shared" si="0"/>
        <v>BOBBIE CLICK</v>
      </c>
      <c r="D5" s="1" t="str">
        <f t="shared" si="1"/>
        <v>BOBBIE CLICK</v>
      </c>
      <c r="E5" s="1" t="str">
        <f t="shared" si="2"/>
        <v>Bobbie Click</v>
      </c>
      <c r="F5" s="1" t="str">
        <f t="shared" si="3"/>
        <v>BOBBIE CLICK</v>
      </c>
      <c r="G5" s="1" t="str">
        <f t="shared" si="4"/>
        <v>bobbie click</v>
      </c>
      <c r="H5" s="1" t="s">
        <v>1190</v>
      </c>
      <c r="I5" s="1" t="str">
        <f t="shared" si="5"/>
        <v>4322 Terry St</v>
      </c>
      <c r="J5" s="1" t="s">
        <v>1191</v>
      </c>
      <c r="K5" s="1" t="s">
        <v>1184</v>
      </c>
      <c r="L5" s="23">
        <v>77517</v>
      </c>
      <c r="M5" s="1" t="s">
        <v>1192</v>
      </c>
      <c r="N5" s="1" t="str">
        <f t="shared" si="6"/>
        <v>409</v>
      </c>
      <c r="O5" s="1" t="str">
        <f t="shared" si="7"/>
        <v>925</v>
      </c>
      <c r="P5" s="1" t="str">
        <f t="shared" si="8"/>
        <v>7562</v>
      </c>
      <c r="Q5" s="1" t="str">
        <f t="shared" si="9"/>
        <v>(409)-925-7562</v>
      </c>
    </row>
    <row r="6" spans="1:17" x14ac:dyDescent="0.25">
      <c r="A6" s="1" t="s">
        <v>117</v>
      </c>
      <c r="B6" s="1" t="s">
        <v>118</v>
      </c>
      <c r="C6" s="1" t="str">
        <f t="shared" si="0"/>
        <v>BRUCE CHATFIELD</v>
      </c>
      <c r="D6" s="1" t="str">
        <f t="shared" si="1"/>
        <v>BRUCE CHATFIELD</v>
      </c>
      <c r="E6" s="1" t="str">
        <f t="shared" si="2"/>
        <v>Bruce Chatfield</v>
      </c>
      <c r="F6" s="1" t="str">
        <f t="shared" si="3"/>
        <v>BRUCE CHATFIELD</v>
      </c>
      <c r="G6" s="1" t="str">
        <f t="shared" si="4"/>
        <v>bruce chatfield</v>
      </c>
      <c r="H6" s="1" t="s">
        <v>1193</v>
      </c>
      <c r="I6" s="1" t="str">
        <f t="shared" si="5"/>
        <v>1415 W 10Th St</v>
      </c>
      <c r="J6" s="1" t="s">
        <v>1194</v>
      </c>
      <c r="K6" s="1" t="s">
        <v>1195</v>
      </c>
      <c r="L6" s="23">
        <v>66441</v>
      </c>
      <c r="M6" s="1" t="s">
        <v>1196</v>
      </c>
      <c r="N6" s="1" t="str">
        <f t="shared" si="6"/>
        <v>785</v>
      </c>
      <c r="O6" s="1" t="str">
        <f t="shared" si="7"/>
        <v>238</v>
      </c>
      <c r="P6" s="1" t="str">
        <f t="shared" si="8"/>
        <v>4957</v>
      </c>
      <c r="Q6" s="1" t="str">
        <f t="shared" si="9"/>
        <v>(785)-238-4957</v>
      </c>
    </row>
    <row r="7" spans="1:17" x14ac:dyDescent="0.25">
      <c r="A7" s="1" t="s">
        <v>119</v>
      </c>
      <c r="B7" s="1" t="s">
        <v>120</v>
      </c>
      <c r="C7" s="1" t="str">
        <f t="shared" si="0"/>
        <v>CAROL CLOWDUS</v>
      </c>
      <c r="D7" s="1" t="str">
        <f t="shared" si="1"/>
        <v>CAROL CLOWDUS</v>
      </c>
      <c r="E7" s="1" t="str">
        <f t="shared" si="2"/>
        <v>Carol Clowdus</v>
      </c>
      <c r="F7" s="1" t="str">
        <f t="shared" si="3"/>
        <v>CAROL CLOWDUS</v>
      </c>
      <c r="G7" s="1" t="str">
        <f t="shared" si="4"/>
        <v>carol clowdus</v>
      </c>
      <c r="H7" s="1" t="s">
        <v>1197</v>
      </c>
      <c r="I7" s="1" t="str">
        <f t="shared" si="5"/>
        <v>Po Box 273</v>
      </c>
      <c r="J7" s="1" t="s">
        <v>1198</v>
      </c>
      <c r="K7" s="1" t="s">
        <v>1199</v>
      </c>
      <c r="L7" s="23">
        <v>35541</v>
      </c>
      <c r="M7" s="1" t="s">
        <v>1200</v>
      </c>
      <c r="N7" s="1" t="str">
        <f t="shared" si="6"/>
        <v>205</v>
      </c>
      <c r="O7" s="1" t="str">
        <f t="shared" si="7"/>
        <v>823</v>
      </c>
      <c r="P7" s="1" t="str">
        <f t="shared" si="8"/>
        <v>4420</v>
      </c>
      <c r="Q7" s="1" t="str">
        <f t="shared" si="9"/>
        <v>(205)-823-4420</v>
      </c>
    </row>
    <row r="8" spans="1:17" x14ac:dyDescent="0.25">
      <c r="A8" s="1" t="s">
        <v>121</v>
      </c>
      <c r="B8" s="1" t="s">
        <v>122</v>
      </c>
      <c r="C8" s="1" t="str">
        <f t="shared" si="0"/>
        <v>CASEY CHURCH</v>
      </c>
      <c r="D8" s="1" t="str">
        <f t="shared" si="1"/>
        <v>CASEY CHURCH</v>
      </c>
      <c r="E8" s="1" t="str">
        <f t="shared" si="2"/>
        <v>Casey Church</v>
      </c>
      <c r="F8" s="1" t="str">
        <f t="shared" si="3"/>
        <v>CASEY CHURCH</v>
      </c>
      <c r="G8" s="1" t="str">
        <f t="shared" si="4"/>
        <v>casey church</v>
      </c>
      <c r="H8" s="1" t="s">
        <v>1201</v>
      </c>
      <c r="I8" s="1" t="str">
        <f t="shared" si="5"/>
        <v>53 Church St Apt B</v>
      </c>
      <c r="J8" s="1" t="s">
        <v>1202</v>
      </c>
      <c r="K8" s="1" t="s">
        <v>1203</v>
      </c>
      <c r="L8" s="23">
        <v>14489</v>
      </c>
      <c r="M8" s="1" t="s">
        <v>1204</v>
      </c>
      <c r="N8" s="1" t="str">
        <f t="shared" si="6"/>
        <v>315</v>
      </c>
      <c r="O8" s="1" t="str">
        <f t="shared" si="7"/>
        <v>946</v>
      </c>
      <c r="P8" s="1" t="str">
        <f t="shared" si="8"/>
        <v>9418</v>
      </c>
      <c r="Q8" s="1" t="str">
        <f t="shared" si="9"/>
        <v>(315)-946-9418</v>
      </c>
    </row>
    <row r="9" spans="1:17" x14ac:dyDescent="0.25">
      <c r="A9" s="1" t="s">
        <v>123</v>
      </c>
      <c r="B9" s="1" t="s">
        <v>124</v>
      </c>
      <c r="C9" s="1" t="str">
        <f t="shared" si="0"/>
        <v>CATHY CHESTNUT</v>
      </c>
      <c r="D9" s="1" t="str">
        <f t="shared" si="1"/>
        <v>CATHY CHESTNUT</v>
      </c>
      <c r="E9" s="1" t="str">
        <f t="shared" si="2"/>
        <v>Cathy Chestnut</v>
      </c>
      <c r="F9" s="1" t="str">
        <f t="shared" si="3"/>
        <v>CATHY CHESTNUT</v>
      </c>
      <c r="G9" s="1" t="str">
        <f t="shared" si="4"/>
        <v>cathy chestnut</v>
      </c>
      <c r="H9" s="1" t="s">
        <v>1205</v>
      </c>
      <c r="I9" s="1" t="str">
        <f t="shared" si="5"/>
        <v>201 Red Haven Dr</v>
      </c>
      <c r="J9" s="1" t="s">
        <v>1206</v>
      </c>
      <c r="K9" s="1" t="s">
        <v>1207</v>
      </c>
      <c r="L9" s="23">
        <v>19454</v>
      </c>
      <c r="M9" s="1" t="s">
        <v>1208</v>
      </c>
      <c r="N9" s="1" t="str">
        <f t="shared" si="6"/>
        <v>215</v>
      </c>
      <c r="O9" s="1" t="str">
        <f t="shared" si="7"/>
        <v>699</v>
      </c>
      <c r="P9" s="1" t="str">
        <f t="shared" si="8"/>
        <v>6880</v>
      </c>
      <c r="Q9" s="1" t="str">
        <f t="shared" si="9"/>
        <v>(215)-699-6880</v>
      </c>
    </row>
    <row r="10" spans="1:17" x14ac:dyDescent="0.25">
      <c r="A10" s="1" t="s">
        <v>125</v>
      </c>
      <c r="B10" s="1" t="s">
        <v>126</v>
      </c>
      <c r="C10" s="1" t="str">
        <f t="shared" si="0"/>
        <v>DAN COFFEY</v>
      </c>
      <c r="D10" s="1" t="str">
        <f t="shared" si="1"/>
        <v>DAN COFFEY</v>
      </c>
      <c r="E10" s="1" t="str">
        <f t="shared" si="2"/>
        <v>Dan Coffey</v>
      </c>
      <c r="F10" s="1" t="str">
        <f t="shared" si="3"/>
        <v>DAN COFFEY</v>
      </c>
      <c r="G10" s="1" t="str">
        <f t="shared" si="4"/>
        <v>dan coffey</v>
      </c>
      <c r="H10" s="1" t="s">
        <v>1209</v>
      </c>
      <c r="I10" s="1" t="str">
        <f t="shared" si="5"/>
        <v>681 Green Earth Dr Apt I</v>
      </c>
      <c r="J10" s="1" t="s">
        <v>1210</v>
      </c>
      <c r="K10" s="1" t="s">
        <v>1211</v>
      </c>
      <c r="L10" s="23">
        <v>63026</v>
      </c>
      <c r="M10" s="1" t="s">
        <v>1212</v>
      </c>
      <c r="N10" s="1" t="str">
        <f t="shared" si="6"/>
        <v>314</v>
      </c>
      <c r="O10" s="1" t="str">
        <f t="shared" si="7"/>
        <v>707</v>
      </c>
      <c r="P10" s="1" t="str">
        <f t="shared" si="8"/>
        <v>2126</v>
      </c>
      <c r="Q10" s="1" t="str">
        <f t="shared" si="9"/>
        <v>(314)-707-2126</v>
      </c>
    </row>
    <row r="11" spans="1:17" x14ac:dyDescent="0.25">
      <c r="A11" s="1" t="s">
        <v>127</v>
      </c>
      <c r="B11" s="1" t="s">
        <v>128</v>
      </c>
      <c r="C11" s="1" t="str">
        <f t="shared" si="0"/>
        <v>DIANA CHURCHILL</v>
      </c>
      <c r="D11" s="1" t="str">
        <f t="shared" si="1"/>
        <v>DIANA CHURCHILL</v>
      </c>
      <c r="E11" s="1" t="str">
        <f t="shared" si="2"/>
        <v>Diana Churchill</v>
      </c>
      <c r="F11" s="1" t="str">
        <f t="shared" si="3"/>
        <v>DIANA CHURCHILL</v>
      </c>
      <c r="G11" s="1" t="str">
        <f t="shared" si="4"/>
        <v>diana churchill</v>
      </c>
      <c r="H11" s="1" t="s">
        <v>1213</v>
      </c>
      <c r="I11" s="1" t="str">
        <f t="shared" si="5"/>
        <v>3531 Evergreen Dr Apt 1</v>
      </c>
      <c r="J11" s="1" t="s">
        <v>1214</v>
      </c>
      <c r="K11" s="1" t="s">
        <v>1215</v>
      </c>
      <c r="L11" s="23">
        <v>54467</v>
      </c>
      <c r="M11" s="1" t="s">
        <v>1216</v>
      </c>
      <c r="N11" s="1" t="str">
        <f t="shared" si="6"/>
        <v>715</v>
      </c>
      <c r="O11" s="1" t="str">
        <f t="shared" si="7"/>
        <v>343</v>
      </c>
      <c r="P11" s="1" t="str">
        <f t="shared" si="8"/>
        <v>2488</v>
      </c>
      <c r="Q11" s="1" t="str">
        <f t="shared" si="9"/>
        <v>(715)-343-2488</v>
      </c>
    </row>
    <row r="12" spans="1:17" x14ac:dyDescent="0.25">
      <c r="A12" s="1" t="s">
        <v>129</v>
      </c>
      <c r="B12" s="1" t="s">
        <v>130</v>
      </c>
      <c r="C12" s="1" t="str">
        <f t="shared" si="0"/>
        <v>DIXIE CLEMMONS</v>
      </c>
      <c r="D12" s="1" t="str">
        <f t="shared" si="1"/>
        <v>DIXIE CLEMMONS</v>
      </c>
      <c r="E12" s="1" t="str">
        <f t="shared" si="2"/>
        <v>Dixie Clemmons</v>
      </c>
      <c r="F12" s="1" t="str">
        <f t="shared" si="3"/>
        <v>DIXIE CLEMMONS</v>
      </c>
      <c r="G12" s="1" t="str">
        <f t="shared" si="4"/>
        <v>dixie clemmons</v>
      </c>
      <c r="H12" s="1" t="s">
        <v>1217</v>
      </c>
      <c r="I12" s="1" t="str">
        <f t="shared" si="5"/>
        <v>530 Norris Dr</v>
      </c>
      <c r="J12" s="1" t="s">
        <v>1218</v>
      </c>
      <c r="K12" s="1" t="s">
        <v>1219</v>
      </c>
      <c r="L12" s="23">
        <v>46013</v>
      </c>
      <c r="M12" s="1" t="s">
        <v>1220</v>
      </c>
      <c r="N12" s="1" t="str">
        <f t="shared" si="6"/>
        <v>765</v>
      </c>
      <c r="O12" s="1" t="str">
        <f t="shared" si="7"/>
        <v>649</v>
      </c>
      <c r="P12" s="1" t="str">
        <f t="shared" si="8"/>
        <v>0401</v>
      </c>
      <c r="Q12" s="1" t="str">
        <f t="shared" si="9"/>
        <v>(765)-649-0401</v>
      </c>
    </row>
    <row r="13" spans="1:17" x14ac:dyDescent="0.25">
      <c r="A13" s="1" t="s">
        <v>131</v>
      </c>
      <c r="B13" s="1" t="s">
        <v>132</v>
      </c>
      <c r="C13" s="1" t="str">
        <f t="shared" si="0"/>
        <v>FRANK COHEN</v>
      </c>
      <c r="D13" s="1" t="str">
        <f t="shared" si="1"/>
        <v>FRANK COHEN</v>
      </c>
      <c r="E13" s="1" t="str">
        <f t="shared" si="2"/>
        <v>Frank Cohen</v>
      </c>
      <c r="F13" s="1" t="str">
        <f t="shared" si="3"/>
        <v>FRANK COHEN</v>
      </c>
      <c r="G13" s="1" t="str">
        <f t="shared" si="4"/>
        <v>frank cohen</v>
      </c>
      <c r="H13" s="1" t="s">
        <v>1221</v>
      </c>
      <c r="I13" s="1" t="str">
        <f t="shared" si="5"/>
        <v>106 Franklin St</v>
      </c>
      <c r="J13" s="1" t="s">
        <v>1222</v>
      </c>
      <c r="K13" s="1" t="s">
        <v>1223</v>
      </c>
      <c r="L13" s="23">
        <v>19963</v>
      </c>
      <c r="M13" s="1" t="s">
        <v>1224</v>
      </c>
      <c r="N13" s="1" t="str">
        <f t="shared" si="6"/>
        <v>302</v>
      </c>
      <c r="O13" s="1" t="str">
        <f t="shared" si="7"/>
        <v>670</v>
      </c>
      <c r="P13" s="1" t="str">
        <f t="shared" si="8"/>
        <v>0908</v>
      </c>
      <c r="Q13" s="1" t="str">
        <f t="shared" si="9"/>
        <v>(302)-670-0908</v>
      </c>
    </row>
    <row r="14" spans="1:17" x14ac:dyDescent="0.25">
      <c r="A14" s="1" t="s">
        <v>133</v>
      </c>
      <c r="B14" s="1" t="s">
        <v>134</v>
      </c>
      <c r="C14" s="1" t="str">
        <f t="shared" si="0"/>
        <v>GARY CLARK</v>
      </c>
      <c r="D14" s="1" t="str">
        <f t="shared" si="1"/>
        <v>GARY CLARK</v>
      </c>
      <c r="E14" s="1" t="str">
        <f t="shared" si="2"/>
        <v>Gary Clark</v>
      </c>
      <c r="F14" s="1" t="str">
        <f t="shared" si="3"/>
        <v>GARY CLARK</v>
      </c>
      <c r="G14" s="1" t="str">
        <f t="shared" si="4"/>
        <v>gary clark</v>
      </c>
      <c r="H14" s="1" t="s">
        <v>1225</v>
      </c>
      <c r="I14" s="1" t="str">
        <f t="shared" si="5"/>
        <v>5590 River St Apt C207</v>
      </c>
      <c r="J14" s="1" t="s">
        <v>1226</v>
      </c>
      <c r="K14" s="1" t="s">
        <v>1203</v>
      </c>
      <c r="L14" s="23">
        <v>13367</v>
      </c>
      <c r="M14" s="1" t="s">
        <v>1227</v>
      </c>
      <c r="N14" s="1" t="str">
        <f t="shared" si="6"/>
        <v>315</v>
      </c>
      <c r="O14" s="1" t="str">
        <f t="shared" si="7"/>
        <v>376</v>
      </c>
      <c r="P14" s="1" t="str">
        <f t="shared" si="8"/>
        <v>0398</v>
      </c>
      <c r="Q14" s="1" t="str">
        <f t="shared" si="9"/>
        <v>(315)-376-0398</v>
      </c>
    </row>
    <row r="15" spans="1:17" x14ac:dyDescent="0.25">
      <c r="A15" s="1" t="s">
        <v>135</v>
      </c>
      <c r="B15" s="1" t="s">
        <v>136</v>
      </c>
      <c r="C15" s="1" t="str">
        <f t="shared" si="0"/>
        <v>GLORIA CHESTER</v>
      </c>
      <c r="D15" s="1" t="str">
        <f t="shared" si="1"/>
        <v>GLORIA CHESTER</v>
      </c>
      <c r="E15" s="1" t="str">
        <f t="shared" si="2"/>
        <v>Gloria Chester</v>
      </c>
      <c r="F15" s="1" t="str">
        <f t="shared" si="3"/>
        <v>GLORIA CHESTER</v>
      </c>
      <c r="G15" s="1" t="str">
        <f t="shared" si="4"/>
        <v>gloria chester</v>
      </c>
      <c r="H15" s="1" t="s">
        <v>1228</v>
      </c>
      <c r="I15" s="1" t="str">
        <f t="shared" si="5"/>
        <v>3455 Mill Run Dr</v>
      </c>
      <c r="J15" s="1" t="s">
        <v>1229</v>
      </c>
      <c r="K15" s="1" t="s">
        <v>1230</v>
      </c>
      <c r="L15" s="23">
        <v>43026</v>
      </c>
      <c r="M15" s="1" t="s">
        <v>1231</v>
      </c>
      <c r="N15" s="1" t="str">
        <f t="shared" si="6"/>
        <v>614</v>
      </c>
      <c r="O15" s="1" t="str">
        <f t="shared" si="7"/>
        <v>677</v>
      </c>
      <c r="P15" s="1" t="str">
        <f t="shared" si="8"/>
        <v>1412</v>
      </c>
      <c r="Q15" s="1" t="str">
        <f t="shared" si="9"/>
        <v>(614)-677-1412</v>
      </c>
    </row>
    <row r="16" spans="1:17" x14ac:dyDescent="0.25">
      <c r="A16" s="1" t="s">
        <v>137</v>
      </c>
      <c r="B16" s="1" t="s">
        <v>138</v>
      </c>
      <c r="C16" s="1" t="str">
        <f t="shared" si="0"/>
        <v>GREGORY CLAYTON</v>
      </c>
      <c r="D16" s="1" t="str">
        <f t="shared" si="1"/>
        <v>GREGORY CLAYTON</v>
      </c>
      <c r="E16" s="1" t="str">
        <f t="shared" si="2"/>
        <v>Gregory Clayton</v>
      </c>
      <c r="F16" s="1" t="str">
        <f t="shared" si="3"/>
        <v>GREGORY CLAYTON</v>
      </c>
      <c r="G16" s="1" t="str">
        <f t="shared" si="4"/>
        <v>gregory clayton</v>
      </c>
      <c r="H16" s="1" t="s">
        <v>1232</v>
      </c>
      <c r="I16" s="1" t="str">
        <f t="shared" si="5"/>
        <v>642 Crocker St # 203</v>
      </c>
      <c r="J16" s="1" t="s">
        <v>1233</v>
      </c>
      <c r="K16" s="1" t="s">
        <v>606</v>
      </c>
      <c r="L16" s="23">
        <v>90021</v>
      </c>
      <c r="M16" s="1" t="s">
        <v>1234</v>
      </c>
      <c r="N16" s="1" t="str">
        <f t="shared" si="6"/>
        <v>213</v>
      </c>
      <c r="O16" s="1" t="str">
        <f t="shared" si="7"/>
        <v>489</v>
      </c>
      <c r="P16" s="1" t="str">
        <f t="shared" si="8"/>
        <v>7442</v>
      </c>
      <c r="Q16" s="1" t="str">
        <f t="shared" si="9"/>
        <v>(213)-489-7442</v>
      </c>
    </row>
    <row r="17" spans="1:17" x14ac:dyDescent="0.25">
      <c r="A17" s="1" t="s">
        <v>139</v>
      </c>
      <c r="B17" s="1" t="s">
        <v>140</v>
      </c>
      <c r="C17" s="1" t="str">
        <f t="shared" si="0"/>
        <v>JOANN CEFALU</v>
      </c>
      <c r="D17" s="1" t="str">
        <f t="shared" si="1"/>
        <v>JOANN CEFALU</v>
      </c>
      <c r="E17" s="1" t="str">
        <f t="shared" si="2"/>
        <v>Joann Cefalu</v>
      </c>
      <c r="F17" s="1" t="str">
        <f t="shared" si="3"/>
        <v>JOANN CEFALU</v>
      </c>
      <c r="G17" s="1" t="str">
        <f t="shared" si="4"/>
        <v>joann cefalu</v>
      </c>
      <c r="H17" s="1" t="s">
        <v>1235</v>
      </c>
      <c r="I17" s="1" t="str">
        <f t="shared" si="5"/>
        <v>1022 E 5Th St</v>
      </c>
      <c r="J17" s="1" t="s">
        <v>1236</v>
      </c>
      <c r="K17" s="1" t="s">
        <v>1195</v>
      </c>
      <c r="L17" s="23">
        <v>67335</v>
      </c>
      <c r="M17" s="1" t="s">
        <v>1237</v>
      </c>
      <c r="N17" s="1" t="str">
        <f t="shared" si="6"/>
        <v>620</v>
      </c>
      <c r="O17" s="1" t="str">
        <f t="shared" si="7"/>
        <v>330</v>
      </c>
      <c r="P17" s="1" t="str">
        <f t="shared" si="8"/>
        <v>3460</v>
      </c>
      <c r="Q17" s="1" t="str">
        <f t="shared" si="9"/>
        <v>(620)-330-3460</v>
      </c>
    </row>
    <row r="18" spans="1:17" x14ac:dyDescent="0.25">
      <c r="A18" s="1" t="s">
        <v>141</v>
      </c>
      <c r="B18" s="1" t="s">
        <v>142</v>
      </c>
      <c r="C18" s="1" t="str">
        <f t="shared" si="0"/>
        <v>JOHN CODY</v>
      </c>
      <c r="D18" s="1" t="str">
        <f t="shared" si="1"/>
        <v>JOHN CODY</v>
      </c>
      <c r="E18" s="1" t="str">
        <f t="shared" si="2"/>
        <v>John Cody</v>
      </c>
      <c r="F18" s="1" t="str">
        <f t="shared" si="3"/>
        <v>JOHN CODY</v>
      </c>
      <c r="G18" s="1" t="str">
        <f t="shared" si="4"/>
        <v>john cody</v>
      </c>
      <c r="H18" s="1" t="s">
        <v>1238</v>
      </c>
      <c r="I18" s="1" t="str">
        <f t="shared" si="5"/>
        <v>759 Tivoli Cir Apt 202</v>
      </c>
      <c r="J18" s="1" t="s">
        <v>1239</v>
      </c>
      <c r="K18" s="1" t="s">
        <v>1240</v>
      </c>
      <c r="L18" s="23">
        <v>33441</v>
      </c>
      <c r="M18" s="1" t="s">
        <v>1241</v>
      </c>
      <c r="N18" s="1" t="str">
        <f t="shared" si="6"/>
        <v>954</v>
      </c>
      <c r="O18" s="1" t="str">
        <f t="shared" si="7"/>
        <v>609</v>
      </c>
      <c r="P18" s="1" t="str">
        <f t="shared" si="8"/>
        <v>6915</v>
      </c>
      <c r="Q18" s="1" t="str">
        <f t="shared" si="9"/>
        <v>(954)-609-6915</v>
      </c>
    </row>
    <row r="19" spans="1:17" x14ac:dyDescent="0.25">
      <c r="A19" s="1" t="s">
        <v>143</v>
      </c>
      <c r="B19" s="1" t="s">
        <v>144</v>
      </c>
      <c r="C19" s="1" t="str">
        <f t="shared" si="0"/>
        <v>JOSE CHAVEZ</v>
      </c>
      <c r="D19" s="1" t="str">
        <f t="shared" si="1"/>
        <v>JOSE CHAVEZ</v>
      </c>
      <c r="E19" s="1" t="str">
        <f t="shared" si="2"/>
        <v>Jose Chavez</v>
      </c>
      <c r="F19" s="1" t="str">
        <f t="shared" si="3"/>
        <v>JOSE CHAVEZ</v>
      </c>
      <c r="G19" s="1" t="str">
        <f t="shared" si="4"/>
        <v>jose chavez</v>
      </c>
      <c r="H19" s="1" t="s">
        <v>1242</v>
      </c>
      <c r="I19" s="1" t="str">
        <f t="shared" si="5"/>
        <v>738 N Columbia Pl</v>
      </c>
      <c r="J19" s="1" t="s">
        <v>1243</v>
      </c>
      <c r="K19" s="1" t="s">
        <v>1244</v>
      </c>
      <c r="L19" s="23">
        <v>74110</v>
      </c>
      <c r="M19" s="1" t="s">
        <v>1245</v>
      </c>
      <c r="N19" s="1" t="str">
        <f t="shared" si="6"/>
        <v>918</v>
      </c>
      <c r="O19" s="1" t="str">
        <f t="shared" si="7"/>
        <v>592</v>
      </c>
      <c r="P19" s="1" t="str">
        <f t="shared" si="8"/>
        <v>1519</v>
      </c>
      <c r="Q19" s="1" t="str">
        <f t="shared" si="9"/>
        <v>(918)-592-1519</v>
      </c>
    </row>
    <row r="20" spans="1:17" x14ac:dyDescent="0.25">
      <c r="A20" s="1" t="s">
        <v>145</v>
      </c>
      <c r="B20" s="1" t="s">
        <v>146</v>
      </c>
      <c r="C20" s="1" t="str">
        <f t="shared" si="0"/>
        <v>JOSHIA CLABAUGH</v>
      </c>
      <c r="D20" s="1" t="str">
        <f t="shared" si="1"/>
        <v>JOSHIA CLABAUGH</v>
      </c>
      <c r="E20" s="1" t="str">
        <f t="shared" si="2"/>
        <v>Joshia Clabaugh</v>
      </c>
      <c r="F20" s="1" t="str">
        <f t="shared" si="3"/>
        <v>JOSHIA CLABAUGH</v>
      </c>
      <c r="G20" s="1" t="str">
        <f t="shared" si="4"/>
        <v>joshia clabaugh</v>
      </c>
      <c r="H20" s="1" t="s">
        <v>1246</v>
      </c>
      <c r="I20" s="1" t="str">
        <f t="shared" si="5"/>
        <v>714 Marvin Blvd Apt 104</v>
      </c>
      <c r="J20" s="1" t="s">
        <v>1247</v>
      </c>
      <c r="K20" s="1" t="s">
        <v>1230</v>
      </c>
      <c r="L20" s="23">
        <v>43420</v>
      </c>
      <c r="M20" s="1" t="s">
        <v>1248</v>
      </c>
      <c r="N20" s="1" t="str">
        <f t="shared" si="6"/>
        <v>419</v>
      </c>
      <c r="O20" s="1" t="str">
        <f t="shared" si="7"/>
        <v>355</v>
      </c>
      <c r="P20" s="1" t="str">
        <f t="shared" si="8"/>
        <v>8477</v>
      </c>
      <c r="Q20" s="1" t="str">
        <f t="shared" si="9"/>
        <v>(419)-355-8477</v>
      </c>
    </row>
    <row r="21" spans="1:17" x14ac:dyDescent="0.25">
      <c r="A21" s="1" t="s">
        <v>147</v>
      </c>
      <c r="B21" s="1" t="s">
        <v>134</v>
      </c>
      <c r="C21" s="1" t="str">
        <f t="shared" si="0"/>
        <v>KRISTINA CLARK</v>
      </c>
      <c r="D21" s="1" t="str">
        <f t="shared" si="1"/>
        <v>KRISTINA CLARK</v>
      </c>
      <c r="E21" s="1" t="str">
        <f t="shared" si="2"/>
        <v>Kristina Clark</v>
      </c>
      <c r="F21" s="1" t="str">
        <f t="shared" si="3"/>
        <v>KRISTINA CLARK</v>
      </c>
      <c r="G21" s="1" t="str">
        <f t="shared" si="4"/>
        <v>kristina clark</v>
      </c>
      <c r="H21" s="1" t="s">
        <v>1249</v>
      </c>
      <c r="I21" s="1" t="str">
        <f t="shared" si="5"/>
        <v>41 Kuchle Dr</v>
      </c>
      <c r="J21" s="1" t="s">
        <v>1250</v>
      </c>
      <c r="K21" s="1" t="s">
        <v>1251</v>
      </c>
      <c r="L21" s="23">
        <v>41094</v>
      </c>
      <c r="M21" s="1" t="s">
        <v>1252</v>
      </c>
      <c r="N21" s="1" t="str">
        <f t="shared" si="6"/>
        <v>859</v>
      </c>
      <c r="O21" s="1" t="str">
        <f t="shared" si="7"/>
        <v>485</v>
      </c>
      <c r="P21" s="1" t="str">
        <f t="shared" si="8"/>
        <v>3044</v>
      </c>
      <c r="Q21" s="1" t="str">
        <f t="shared" si="9"/>
        <v>(859)-485-3044</v>
      </c>
    </row>
    <row r="22" spans="1:17" x14ac:dyDescent="0.25">
      <c r="A22" s="1" t="s">
        <v>148</v>
      </c>
      <c r="B22" s="1" t="s">
        <v>149</v>
      </c>
      <c r="C22" s="1" t="str">
        <f t="shared" si="0"/>
        <v>LANCE CLAROSE</v>
      </c>
      <c r="D22" s="1" t="str">
        <f t="shared" si="1"/>
        <v>LANCE CLAROSE</v>
      </c>
      <c r="E22" s="1" t="str">
        <f t="shared" si="2"/>
        <v>Lance Clarose</v>
      </c>
      <c r="F22" s="1" t="str">
        <f t="shared" si="3"/>
        <v>LANCE CLAROSE</v>
      </c>
      <c r="G22" s="1" t="str">
        <f t="shared" si="4"/>
        <v>lance clarose</v>
      </c>
      <c r="H22" s="1" t="s">
        <v>1253</v>
      </c>
      <c r="I22" s="1" t="str">
        <f t="shared" si="5"/>
        <v>1224 Kittery St</v>
      </c>
      <c r="J22" s="1" t="s">
        <v>1254</v>
      </c>
      <c r="K22" s="1" t="s">
        <v>1255</v>
      </c>
      <c r="L22" s="23">
        <v>80104</v>
      </c>
      <c r="M22" s="1" t="s">
        <v>1256</v>
      </c>
      <c r="N22" s="1" t="str">
        <f t="shared" si="6"/>
        <v>303</v>
      </c>
      <c r="O22" s="1" t="str">
        <f t="shared" si="7"/>
        <v>356</v>
      </c>
      <c r="P22" s="1" t="str">
        <f t="shared" si="8"/>
        <v>8128</v>
      </c>
      <c r="Q22" s="1" t="str">
        <f t="shared" si="9"/>
        <v>(303)-356-8128</v>
      </c>
    </row>
    <row r="23" spans="1:17" x14ac:dyDescent="0.25">
      <c r="A23" s="1" t="s">
        <v>150</v>
      </c>
      <c r="B23" s="1" t="s">
        <v>151</v>
      </c>
      <c r="C23" s="1" t="str">
        <f t="shared" si="0"/>
        <v>LESLIE CAYANAN</v>
      </c>
      <c r="D23" s="1" t="str">
        <f t="shared" si="1"/>
        <v>LESLIE CAYANAN</v>
      </c>
      <c r="E23" s="1" t="str">
        <f t="shared" si="2"/>
        <v>Leslie Cayanan</v>
      </c>
      <c r="F23" s="1" t="str">
        <f t="shared" si="3"/>
        <v>LESLIE CAYANAN</v>
      </c>
      <c r="G23" s="1" t="str">
        <f t="shared" si="4"/>
        <v>leslie cayanan</v>
      </c>
      <c r="H23" s="1" t="s">
        <v>1257</v>
      </c>
      <c r="I23" s="1" t="str">
        <f t="shared" si="5"/>
        <v>7724 Whitsett Ave</v>
      </c>
      <c r="J23" s="1" t="s">
        <v>1258</v>
      </c>
      <c r="K23" s="1" t="s">
        <v>606</v>
      </c>
      <c r="L23" s="23">
        <v>91605</v>
      </c>
      <c r="M23" s="1" t="s">
        <v>1259</v>
      </c>
      <c r="N23" s="1" t="str">
        <f t="shared" si="6"/>
        <v>818</v>
      </c>
      <c r="O23" s="1" t="str">
        <f t="shared" si="7"/>
        <v>625</v>
      </c>
      <c r="P23" s="1" t="str">
        <f t="shared" si="8"/>
        <v>9270</v>
      </c>
      <c r="Q23" s="1" t="str">
        <f t="shared" si="9"/>
        <v>(818)-625-9270</v>
      </c>
    </row>
    <row r="24" spans="1:17" x14ac:dyDescent="0.25">
      <c r="A24" s="1" t="s">
        <v>152</v>
      </c>
      <c r="B24" s="1" t="s">
        <v>138</v>
      </c>
      <c r="C24" s="1" t="str">
        <f t="shared" si="0"/>
        <v>LINDA CLAYTON</v>
      </c>
      <c r="D24" s="1" t="str">
        <f t="shared" si="1"/>
        <v>LINDA CLAYTON</v>
      </c>
      <c r="E24" s="1" t="str">
        <f t="shared" si="2"/>
        <v>Linda Clayton</v>
      </c>
      <c r="F24" s="1" t="str">
        <f t="shared" si="3"/>
        <v>LINDA CLAYTON</v>
      </c>
      <c r="G24" s="1" t="str">
        <f t="shared" si="4"/>
        <v>linda clayton</v>
      </c>
      <c r="H24" s="1" t="s">
        <v>1260</v>
      </c>
      <c r="I24" s="1" t="str">
        <f t="shared" si="5"/>
        <v>1950 New Home Rd</v>
      </c>
      <c r="J24" s="1" t="s">
        <v>1261</v>
      </c>
      <c r="K24" s="1" t="s">
        <v>1262</v>
      </c>
      <c r="L24" s="23">
        <v>30752</v>
      </c>
      <c r="M24" s="1" t="s">
        <v>1263</v>
      </c>
      <c r="N24" s="1" t="str">
        <f t="shared" si="6"/>
        <v>706</v>
      </c>
      <c r="O24" s="1" t="str">
        <f t="shared" si="7"/>
        <v>657</v>
      </c>
      <c r="P24" s="1" t="str">
        <f t="shared" si="8"/>
        <v>3063</v>
      </c>
      <c r="Q24" s="1" t="str">
        <f t="shared" si="9"/>
        <v>(706)-657-3063</v>
      </c>
    </row>
    <row r="25" spans="1:17" x14ac:dyDescent="0.25">
      <c r="A25" s="1" t="s">
        <v>153</v>
      </c>
      <c r="B25" s="1" t="s">
        <v>154</v>
      </c>
      <c r="C25" s="1" t="str">
        <f t="shared" si="0"/>
        <v>LORETTA CHEEK</v>
      </c>
      <c r="D25" s="1" t="str">
        <f t="shared" si="1"/>
        <v>LORETTA CHEEK</v>
      </c>
      <c r="E25" s="1" t="str">
        <f t="shared" si="2"/>
        <v>Loretta Cheek</v>
      </c>
      <c r="F25" s="1" t="str">
        <f t="shared" si="3"/>
        <v>LORETTA CHEEK</v>
      </c>
      <c r="G25" s="1" t="str">
        <f t="shared" si="4"/>
        <v>loretta cheek</v>
      </c>
      <c r="H25" s="1" t="s">
        <v>1264</v>
      </c>
      <c r="I25" s="1" t="str">
        <f t="shared" si="5"/>
        <v>124 Radiator Rd</v>
      </c>
      <c r="J25" s="1" t="s">
        <v>1265</v>
      </c>
      <c r="K25" s="1" t="s">
        <v>1266</v>
      </c>
      <c r="L25" s="23">
        <v>28079</v>
      </c>
      <c r="M25" s="1" t="s">
        <v>1267</v>
      </c>
      <c r="N25" s="1" t="str">
        <f t="shared" si="6"/>
        <v>704</v>
      </c>
      <c r="O25" s="1" t="str">
        <f t="shared" si="7"/>
        <v>821</v>
      </c>
      <c r="P25" s="1" t="str">
        <f t="shared" si="8"/>
        <v>4637</v>
      </c>
      <c r="Q25" s="1" t="str">
        <f t="shared" si="9"/>
        <v>(704)-821-4637</v>
      </c>
    </row>
    <row r="26" spans="1:17" x14ac:dyDescent="0.25">
      <c r="A26" s="1" t="s">
        <v>155</v>
      </c>
      <c r="B26" s="1" t="s">
        <v>156</v>
      </c>
      <c r="C26" s="1" t="str">
        <f t="shared" si="0"/>
        <v>LORIE COBB</v>
      </c>
      <c r="D26" s="1" t="str">
        <f t="shared" si="1"/>
        <v>LORIE COBB</v>
      </c>
      <c r="E26" s="1" t="str">
        <f t="shared" si="2"/>
        <v>Lorie Cobb</v>
      </c>
      <c r="F26" s="1" t="str">
        <f t="shared" si="3"/>
        <v>LORIE COBB</v>
      </c>
      <c r="G26" s="1" t="str">
        <f t="shared" si="4"/>
        <v>lorie cobb</v>
      </c>
      <c r="H26" s="1" t="s">
        <v>1268</v>
      </c>
      <c r="I26" s="1" t="str">
        <f t="shared" si="5"/>
        <v>311 S Wacker Dr Ste 2250</v>
      </c>
      <c r="J26" s="1" t="s">
        <v>1269</v>
      </c>
      <c r="K26" s="1" t="s">
        <v>1270</v>
      </c>
      <c r="L26" s="23">
        <v>60606</v>
      </c>
      <c r="M26" s="1" t="s">
        <v>1271</v>
      </c>
      <c r="N26" s="1" t="str">
        <f t="shared" si="6"/>
        <v>312</v>
      </c>
      <c r="O26" s="1" t="str">
        <f t="shared" si="7"/>
        <v>427</v>
      </c>
      <c r="P26" s="1" t="str">
        <f t="shared" si="8"/>
        <v>5009</v>
      </c>
      <c r="Q26" s="1" t="str">
        <f t="shared" si="9"/>
        <v>(312)-427-5009</v>
      </c>
    </row>
    <row r="27" spans="1:17" x14ac:dyDescent="0.25">
      <c r="A27" s="1" t="s">
        <v>157</v>
      </c>
      <c r="B27" s="1" t="s">
        <v>158</v>
      </c>
      <c r="C27" s="1" t="str">
        <f t="shared" si="0"/>
        <v>MARIA CEDILLO</v>
      </c>
      <c r="D27" s="1" t="str">
        <f t="shared" si="1"/>
        <v>MARIA CEDILLO</v>
      </c>
      <c r="E27" s="1" t="str">
        <f t="shared" si="2"/>
        <v>Maria Cedillo</v>
      </c>
      <c r="F27" s="1" t="str">
        <f t="shared" si="3"/>
        <v>MARIA CEDILLO</v>
      </c>
      <c r="G27" s="1" t="str">
        <f t="shared" si="4"/>
        <v>maria cedillo</v>
      </c>
      <c r="H27" s="1" t="s">
        <v>1272</v>
      </c>
      <c r="I27" s="1" t="str">
        <f t="shared" si="5"/>
        <v>117 S 100 E</v>
      </c>
      <c r="J27" s="1" t="s">
        <v>1273</v>
      </c>
      <c r="K27" s="1" t="s">
        <v>1274</v>
      </c>
      <c r="L27" s="23">
        <v>84302</v>
      </c>
      <c r="M27" s="1" t="s">
        <v>1275</v>
      </c>
      <c r="N27" s="1" t="str">
        <f t="shared" si="6"/>
        <v>435</v>
      </c>
      <c r="O27" s="1" t="str">
        <f t="shared" si="7"/>
        <v>723</v>
      </c>
      <c r="P27" s="1" t="str">
        <f t="shared" si="8"/>
        <v>2929</v>
      </c>
      <c r="Q27" s="1" t="str">
        <f t="shared" si="9"/>
        <v>(435)-723-2929</v>
      </c>
    </row>
    <row r="28" spans="1:17" x14ac:dyDescent="0.25">
      <c r="A28" s="1" t="s">
        <v>157</v>
      </c>
      <c r="B28" s="1" t="s">
        <v>159</v>
      </c>
      <c r="C28" s="1" t="str">
        <f t="shared" si="0"/>
        <v>MARIA CHAIREZ</v>
      </c>
      <c r="D28" s="1" t="str">
        <f t="shared" si="1"/>
        <v>MARIA CHAIREZ</v>
      </c>
      <c r="E28" s="1" t="str">
        <f t="shared" si="2"/>
        <v>Maria Chairez</v>
      </c>
      <c r="F28" s="1" t="str">
        <f t="shared" si="3"/>
        <v>MARIA CHAIREZ</v>
      </c>
      <c r="G28" s="1" t="str">
        <f t="shared" si="4"/>
        <v>maria chairez</v>
      </c>
      <c r="H28" s="1" t="s">
        <v>1276</v>
      </c>
      <c r="I28" s="1" t="str">
        <f t="shared" si="5"/>
        <v>830 Larkin St</v>
      </c>
      <c r="J28" s="1" t="s">
        <v>1277</v>
      </c>
      <c r="K28" s="1" t="s">
        <v>606</v>
      </c>
      <c r="L28" s="23">
        <v>93907</v>
      </c>
      <c r="M28" s="1" t="s">
        <v>1278</v>
      </c>
      <c r="N28" s="1" t="str">
        <f t="shared" si="6"/>
        <v>831</v>
      </c>
      <c r="O28" s="1" t="str">
        <f t="shared" si="7"/>
        <v>758</v>
      </c>
      <c r="P28" s="1" t="str">
        <f t="shared" si="8"/>
        <v>2538</v>
      </c>
      <c r="Q28" s="1" t="str">
        <f t="shared" si="9"/>
        <v>(831)-758-2538</v>
      </c>
    </row>
    <row r="29" spans="1:17" x14ac:dyDescent="0.25">
      <c r="A29" s="1" t="s">
        <v>160</v>
      </c>
      <c r="B29" s="1" t="s">
        <v>161</v>
      </c>
      <c r="C29" s="1" t="str">
        <f t="shared" si="0"/>
        <v>MARY CHICOINESMITH</v>
      </c>
      <c r="D29" s="1" t="str">
        <f t="shared" si="1"/>
        <v>MARY CHICOINESMITH</v>
      </c>
      <c r="E29" s="1" t="str">
        <f t="shared" si="2"/>
        <v>Mary Chicoinesmith</v>
      </c>
      <c r="F29" s="1" t="str">
        <f t="shared" si="3"/>
        <v>MARY CHICOINESMITH</v>
      </c>
      <c r="G29" s="1" t="str">
        <f t="shared" si="4"/>
        <v>mary chicoinesmith</v>
      </c>
      <c r="H29" s="1" t="s">
        <v>1279</v>
      </c>
      <c r="I29" s="1" t="str">
        <f t="shared" si="5"/>
        <v>204 Ash Ct</v>
      </c>
      <c r="J29" s="1" t="s">
        <v>1280</v>
      </c>
      <c r="K29" s="1" t="s">
        <v>1251</v>
      </c>
      <c r="L29" s="23">
        <v>40342</v>
      </c>
      <c r="M29" s="1" t="s">
        <v>1281</v>
      </c>
      <c r="N29" s="1" t="str">
        <f t="shared" si="6"/>
        <v>502</v>
      </c>
      <c r="O29" s="1" t="str">
        <f t="shared" si="7"/>
        <v>320</v>
      </c>
      <c r="P29" s="1" t="str">
        <f t="shared" si="8"/>
        <v>6416</v>
      </c>
      <c r="Q29" s="1" t="str">
        <f t="shared" si="9"/>
        <v>(502)-320-6416</v>
      </c>
    </row>
    <row r="30" spans="1:17" x14ac:dyDescent="0.25">
      <c r="A30" s="1" t="s">
        <v>160</v>
      </c>
      <c r="B30" s="1" t="s">
        <v>162</v>
      </c>
      <c r="C30" s="1" t="str">
        <f t="shared" si="0"/>
        <v>MARY COATES</v>
      </c>
      <c r="D30" s="1" t="str">
        <f t="shared" si="1"/>
        <v>MARY COATES</v>
      </c>
      <c r="E30" s="1" t="str">
        <f t="shared" si="2"/>
        <v>Mary Coates</v>
      </c>
      <c r="F30" s="1" t="str">
        <f t="shared" si="3"/>
        <v>MARY COATES</v>
      </c>
      <c r="G30" s="1" t="str">
        <f t="shared" si="4"/>
        <v>mary coates</v>
      </c>
      <c r="H30" s="1" t="s">
        <v>1282</v>
      </c>
      <c r="I30" s="1" t="str">
        <f t="shared" si="5"/>
        <v>6510 Four Winds Dr Apt D</v>
      </c>
      <c r="J30" s="1" t="s">
        <v>1283</v>
      </c>
      <c r="K30" s="1" t="s">
        <v>1266</v>
      </c>
      <c r="L30" s="23">
        <v>28212</v>
      </c>
      <c r="M30" s="1" t="s">
        <v>1284</v>
      </c>
      <c r="N30" s="1" t="str">
        <f t="shared" si="6"/>
        <v>704</v>
      </c>
      <c r="O30" s="1" t="str">
        <f t="shared" si="7"/>
        <v>537</v>
      </c>
      <c r="P30" s="1" t="str">
        <f t="shared" si="8"/>
        <v>2344</v>
      </c>
      <c r="Q30" s="1" t="str">
        <f t="shared" si="9"/>
        <v>(704)-537-2344</v>
      </c>
    </row>
    <row r="31" spans="1:17" x14ac:dyDescent="0.25">
      <c r="A31" s="1" t="s">
        <v>163</v>
      </c>
      <c r="B31" s="1" t="s">
        <v>164</v>
      </c>
      <c r="C31" s="1" t="str">
        <f t="shared" si="0"/>
        <v>MELISSA CINTRON</v>
      </c>
      <c r="D31" s="1" t="str">
        <f t="shared" si="1"/>
        <v>MELISSA CINTRON</v>
      </c>
      <c r="E31" s="1" t="str">
        <f t="shared" si="2"/>
        <v>Melissa Cintron</v>
      </c>
      <c r="F31" s="1" t="str">
        <f t="shared" si="3"/>
        <v>MELISSA CINTRON</v>
      </c>
      <c r="G31" s="1" t="str">
        <f t="shared" si="4"/>
        <v>melissa cintron</v>
      </c>
      <c r="H31" s="1" t="s">
        <v>1285</v>
      </c>
      <c r="I31" s="1" t="str">
        <f t="shared" si="5"/>
        <v>713 Preakness Dr</v>
      </c>
      <c r="J31" s="1" t="s">
        <v>1286</v>
      </c>
      <c r="K31" s="1" t="s">
        <v>1262</v>
      </c>
      <c r="L31" s="23">
        <v>30022</v>
      </c>
      <c r="M31" s="1" t="s">
        <v>1287</v>
      </c>
      <c r="N31" s="1" t="str">
        <f t="shared" si="6"/>
        <v>678</v>
      </c>
      <c r="O31" s="1" t="str">
        <f t="shared" si="7"/>
        <v>437</v>
      </c>
      <c r="P31" s="1" t="str">
        <f t="shared" si="8"/>
        <v>0745</v>
      </c>
      <c r="Q31" s="1" t="str">
        <f t="shared" si="9"/>
        <v>(678)-437-0745</v>
      </c>
    </row>
    <row r="32" spans="1:17" x14ac:dyDescent="0.25">
      <c r="A32" s="1" t="s">
        <v>165</v>
      </c>
      <c r="B32" s="1" t="s">
        <v>112</v>
      </c>
      <c r="C32" s="1" t="str">
        <f t="shared" si="0"/>
        <v>MIKE CHAPMAN</v>
      </c>
      <c r="D32" s="1" t="str">
        <f t="shared" si="1"/>
        <v>MIKE CHAPMAN</v>
      </c>
      <c r="E32" s="1" t="str">
        <f t="shared" si="2"/>
        <v>Mike Chapman</v>
      </c>
      <c r="F32" s="1" t="str">
        <f t="shared" si="3"/>
        <v>MIKE CHAPMAN</v>
      </c>
      <c r="G32" s="1" t="str">
        <f t="shared" si="4"/>
        <v>mike chapman</v>
      </c>
      <c r="H32" s="1" t="s">
        <v>1288</v>
      </c>
      <c r="I32" s="1" t="str">
        <f t="shared" si="5"/>
        <v>8046 Haven View Dr</v>
      </c>
      <c r="J32" s="1" t="s">
        <v>1289</v>
      </c>
      <c r="K32" s="1" t="s">
        <v>606</v>
      </c>
      <c r="L32" s="23">
        <v>92509</v>
      </c>
      <c r="M32" s="1" t="s">
        <v>1290</v>
      </c>
      <c r="N32" s="1" t="str">
        <f t="shared" si="6"/>
        <v>909</v>
      </c>
      <c r="O32" s="1" t="str">
        <f t="shared" si="7"/>
        <v>685</v>
      </c>
      <c r="P32" s="1" t="str">
        <f t="shared" si="8"/>
        <v>7306</v>
      </c>
      <c r="Q32" s="1" t="str">
        <f t="shared" si="9"/>
        <v>(909)-685-7306</v>
      </c>
    </row>
    <row r="33" spans="1:17" x14ac:dyDescent="0.25">
      <c r="A33" s="1" t="s">
        <v>166</v>
      </c>
      <c r="B33" s="1" t="s">
        <v>167</v>
      </c>
      <c r="C33" s="1" t="str">
        <f t="shared" si="0"/>
        <v>NIKKI CLEMANS</v>
      </c>
      <c r="D33" s="1" t="str">
        <f t="shared" si="1"/>
        <v>NIKKI CLEMANS</v>
      </c>
      <c r="E33" s="1" t="str">
        <f t="shared" si="2"/>
        <v>Nikki Clemans</v>
      </c>
      <c r="F33" s="1" t="str">
        <f t="shared" si="3"/>
        <v>NIKKI CLEMANS</v>
      </c>
      <c r="G33" s="1" t="str">
        <f t="shared" si="4"/>
        <v>nikki clemans</v>
      </c>
      <c r="H33" s="1" t="s">
        <v>1291</v>
      </c>
      <c r="I33" s="1" t="str">
        <f t="shared" si="5"/>
        <v>103 Hughes St Apt 1C</v>
      </c>
      <c r="J33" s="1" t="s">
        <v>1292</v>
      </c>
      <c r="K33" s="1" t="s">
        <v>1293</v>
      </c>
      <c r="L33" s="23">
        <v>37055</v>
      </c>
      <c r="M33" s="1" t="s">
        <v>1294</v>
      </c>
      <c r="N33" s="1" t="str">
        <f t="shared" si="6"/>
        <v>615</v>
      </c>
      <c r="O33" s="1" t="str">
        <f t="shared" si="7"/>
        <v>441</v>
      </c>
      <c r="P33" s="1" t="str">
        <f t="shared" si="8"/>
        <v>1058</v>
      </c>
      <c r="Q33" s="1" t="str">
        <f t="shared" si="9"/>
        <v>(615)-441-1058</v>
      </c>
    </row>
    <row r="34" spans="1:17" x14ac:dyDescent="0.25">
      <c r="A34" s="1" t="s">
        <v>168</v>
      </c>
      <c r="B34" s="1" t="s">
        <v>169</v>
      </c>
      <c r="C34" s="1" t="str">
        <f t="shared" si="0"/>
        <v>PAM CLEVENGER</v>
      </c>
      <c r="D34" s="1" t="str">
        <f t="shared" si="1"/>
        <v>PAM CLEVENGER</v>
      </c>
      <c r="E34" s="1" t="str">
        <f t="shared" si="2"/>
        <v>Pam Clevenger</v>
      </c>
      <c r="F34" s="1" t="str">
        <f t="shared" si="3"/>
        <v>PAM CLEVENGER</v>
      </c>
      <c r="G34" s="1" t="str">
        <f t="shared" si="4"/>
        <v>pam clevenger</v>
      </c>
      <c r="H34" s="1" t="s">
        <v>1295</v>
      </c>
      <c r="I34" s="1" t="str">
        <f t="shared" si="5"/>
        <v>103 Concord Cir</v>
      </c>
      <c r="J34" s="1" t="s">
        <v>1296</v>
      </c>
      <c r="K34" s="1" t="s">
        <v>1211</v>
      </c>
      <c r="L34" s="23">
        <v>64056</v>
      </c>
      <c r="M34" s="1" t="s">
        <v>1297</v>
      </c>
      <c r="N34" s="1" t="str">
        <f t="shared" si="6"/>
        <v>(81</v>
      </c>
      <c r="O34" s="1" t="str">
        <f t="shared" si="7"/>
        <v>) 2</v>
      </c>
      <c r="P34" s="1" t="str">
        <f t="shared" si="8"/>
        <v>5808</v>
      </c>
      <c r="Q34" s="1" t="str">
        <f t="shared" si="9"/>
        <v>((81) 257-5808</v>
      </c>
    </row>
    <row r="35" spans="1:17" x14ac:dyDescent="0.25">
      <c r="A35" s="1" t="s">
        <v>170</v>
      </c>
      <c r="B35" s="1" t="s">
        <v>112</v>
      </c>
      <c r="C35" s="1" t="str">
        <f t="shared" si="0"/>
        <v>PHOEBE CHAPMAN</v>
      </c>
      <c r="D35" s="1" t="str">
        <f t="shared" si="1"/>
        <v>PHOEBE CHAPMAN</v>
      </c>
      <c r="E35" s="1" t="str">
        <f t="shared" si="2"/>
        <v>Phoebe Chapman</v>
      </c>
      <c r="F35" s="1" t="str">
        <f t="shared" si="3"/>
        <v>PHOEBE CHAPMAN</v>
      </c>
      <c r="G35" s="1" t="str">
        <f t="shared" si="4"/>
        <v>phoebe chapman</v>
      </c>
      <c r="H35" s="1" t="s">
        <v>1298</v>
      </c>
      <c r="I35" s="1" t="str">
        <f t="shared" si="5"/>
        <v>3546 S Clover Way</v>
      </c>
      <c r="J35" s="1" t="s">
        <v>1299</v>
      </c>
      <c r="K35" s="1" t="s">
        <v>606</v>
      </c>
      <c r="L35" s="23">
        <v>91761</v>
      </c>
      <c r="M35" s="1" t="s">
        <v>1300</v>
      </c>
      <c r="N35" s="1" t="str">
        <f t="shared" si="6"/>
        <v>909</v>
      </c>
      <c r="O35" s="1" t="str">
        <f t="shared" si="7"/>
        <v>522</v>
      </c>
      <c r="P35" s="1" t="str">
        <f t="shared" si="8"/>
        <v>8934</v>
      </c>
      <c r="Q35" s="1" t="str">
        <f t="shared" si="9"/>
        <v>(909)-522-8934</v>
      </c>
    </row>
    <row r="36" spans="1:17" x14ac:dyDescent="0.25">
      <c r="A36" s="1" t="s">
        <v>171</v>
      </c>
      <c r="B36" s="1" t="s">
        <v>134</v>
      </c>
      <c r="C36" s="1" t="str">
        <f t="shared" si="0"/>
        <v>RICHARD CLARK</v>
      </c>
      <c r="D36" s="1" t="str">
        <f t="shared" si="1"/>
        <v>RICHARD CLARK</v>
      </c>
      <c r="E36" s="1" t="str">
        <f t="shared" si="2"/>
        <v>Richard Clark</v>
      </c>
      <c r="F36" s="1" t="str">
        <f t="shared" si="3"/>
        <v>RICHARD CLARK</v>
      </c>
      <c r="G36" s="1" t="str">
        <f t="shared" si="4"/>
        <v>richard clark</v>
      </c>
      <c r="H36" s="1" t="s">
        <v>1301</v>
      </c>
      <c r="I36" s="1" t="str">
        <f t="shared" si="5"/>
        <v>9481 Highland Oak Dr Apt 1211</v>
      </c>
      <c r="J36" s="1" t="s">
        <v>1302</v>
      </c>
      <c r="K36" s="1" t="s">
        <v>1240</v>
      </c>
      <c r="L36" s="23">
        <v>33647</v>
      </c>
      <c r="M36" s="1" t="s">
        <v>1303</v>
      </c>
      <c r="N36" s="1" t="str">
        <f t="shared" si="6"/>
        <v>813</v>
      </c>
      <c r="O36" s="1" t="str">
        <f t="shared" si="7"/>
        <v>732</v>
      </c>
      <c r="P36" s="1" t="str">
        <f t="shared" si="8"/>
        <v>2075</v>
      </c>
      <c r="Q36" s="1" t="str">
        <f t="shared" si="9"/>
        <v>(813)-732-2075</v>
      </c>
    </row>
    <row r="37" spans="1:17" x14ac:dyDescent="0.25">
      <c r="A37" s="1" t="s">
        <v>172</v>
      </c>
      <c r="B37" s="1" t="s">
        <v>173</v>
      </c>
      <c r="C37" s="1" t="str">
        <f t="shared" si="0"/>
        <v>ROGER CHANEY</v>
      </c>
      <c r="D37" s="1" t="str">
        <f t="shared" si="1"/>
        <v>ROGER CHANEY</v>
      </c>
      <c r="E37" s="1" t="str">
        <f t="shared" si="2"/>
        <v>Roger Chaney</v>
      </c>
      <c r="F37" s="1" t="str">
        <f t="shared" si="3"/>
        <v>ROGER CHANEY</v>
      </c>
      <c r="G37" s="1" t="str">
        <f t="shared" si="4"/>
        <v>roger chaney</v>
      </c>
      <c r="H37" s="1" t="s">
        <v>1304</v>
      </c>
      <c r="I37" s="1" t="str">
        <f t="shared" si="5"/>
        <v>6300 S Headley Rd Apt 11101</v>
      </c>
      <c r="J37" s="1" t="s">
        <v>1305</v>
      </c>
      <c r="K37" s="1" t="s">
        <v>1306</v>
      </c>
      <c r="L37" s="23">
        <v>85746</v>
      </c>
      <c r="M37" s="1" t="s">
        <v>1307</v>
      </c>
      <c r="N37" s="1" t="str">
        <f t="shared" si="6"/>
        <v>520</v>
      </c>
      <c r="O37" s="1" t="str">
        <f t="shared" si="7"/>
        <v>808</v>
      </c>
      <c r="P37" s="1" t="str">
        <f t="shared" si="8"/>
        <v>7886</v>
      </c>
      <c r="Q37" s="1" t="str">
        <f t="shared" si="9"/>
        <v>(520)-808-7886</v>
      </c>
    </row>
    <row r="38" spans="1:17" x14ac:dyDescent="0.25">
      <c r="A38" s="1" t="s">
        <v>174</v>
      </c>
      <c r="B38" s="1" t="s">
        <v>126</v>
      </c>
      <c r="C38" s="1" t="str">
        <f t="shared" si="0"/>
        <v>RONIE COFFEY</v>
      </c>
      <c r="D38" s="1" t="str">
        <f t="shared" si="1"/>
        <v>RONIE COFFEY</v>
      </c>
      <c r="E38" s="1" t="str">
        <f t="shared" si="2"/>
        <v>Ronie Coffey</v>
      </c>
      <c r="F38" s="1" t="str">
        <f t="shared" si="3"/>
        <v>RONIE COFFEY</v>
      </c>
      <c r="G38" s="1" t="str">
        <f t="shared" si="4"/>
        <v>ronie coffey</v>
      </c>
      <c r="H38" s="1" t="s">
        <v>1308</v>
      </c>
      <c r="I38" s="1" t="str">
        <f t="shared" si="5"/>
        <v>3788 Sparkle Ln</v>
      </c>
      <c r="J38" s="1" t="s">
        <v>1309</v>
      </c>
      <c r="K38" s="1" t="s">
        <v>1266</v>
      </c>
      <c r="L38" s="23">
        <v>28645</v>
      </c>
      <c r="M38" s="1" t="s">
        <v>1310</v>
      </c>
      <c r="N38" s="1" t="str">
        <f t="shared" si="6"/>
        <v>828</v>
      </c>
      <c r="O38" s="1" t="str">
        <f t="shared" si="7"/>
        <v>757</v>
      </c>
      <c r="P38" s="1" t="str">
        <f t="shared" si="8"/>
        <v>0625</v>
      </c>
      <c r="Q38" s="1" t="str">
        <f t="shared" si="9"/>
        <v>(828)-757-0625</v>
      </c>
    </row>
    <row r="39" spans="1:17" x14ac:dyDescent="0.25">
      <c r="A39" s="1" t="s">
        <v>175</v>
      </c>
      <c r="B39" s="1" t="s">
        <v>176</v>
      </c>
      <c r="C39" s="1" t="str">
        <f t="shared" si="0"/>
        <v>SHIRLEY CAUDLE</v>
      </c>
      <c r="D39" s="1" t="str">
        <f t="shared" si="1"/>
        <v>SHIRLEY CAUDLE</v>
      </c>
      <c r="E39" s="1" t="str">
        <f t="shared" si="2"/>
        <v>Shirley Caudle</v>
      </c>
      <c r="F39" s="1" t="str">
        <f t="shared" si="3"/>
        <v>SHIRLEY CAUDLE</v>
      </c>
      <c r="G39" s="1" t="str">
        <f t="shared" si="4"/>
        <v>shirley caudle</v>
      </c>
      <c r="H39" s="1" t="s">
        <v>1311</v>
      </c>
      <c r="I39" s="1" t="str">
        <f t="shared" si="5"/>
        <v>3352 S Canadian Way</v>
      </c>
      <c r="J39" s="1" t="s">
        <v>1312</v>
      </c>
      <c r="K39" s="1" t="s">
        <v>1240</v>
      </c>
      <c r="L39" s="23">
        <v>34448</v>
      </c>
      <c r="M39" s="1" t="s">
        <v>1313</v>
      </c>
      <c r="N39" s="1" t="str">
        <f t="shared" si="6"/>
        <v>352</v>
      </c>
      <c r="O39" s="1" t="str">
        <f t="shared" si="7"/>
        <v>621</v>
      </c>
      <c r="P39" s="1" t="str">
        <f t="shared" si="8"/>
        <v>5323</v>
      </c>
      <c r="Q39" s="1" t="str">
        <f t="shared" si="9"/>
        <v>(352)-621-5323</v>
      </c>
    </row>
    <row r="40" spans="1:17" x14ac:dyDescent="0.25">
      <c r="A40" s="1" t="s">
        <v>177</v>
      </c>
      <c r="B40" s="1" t="s">
        <v>178</v>
      </c>
      <c r="C40" s="1" t="str">
        <f t="shared" si="0"/>
        <v>STEPHEN CHARLES</v>
      </c>
      <c r="D40" s="1" t="str">
        <f t="shared" si="1"/>
        <v>STEPHEN CHARLES</v>
      </c>
      <c r="E40" s="1" t="str">
        <f t="shared" si="2"/>
        <v>Stephen Charles</v>
      </c>
      <c r="F40" s="1" t="str">
        <f t="shared" si="3"/>
        <v>STEPHEN CHARLES</v>
      </c>
      <c r="G40" s="1" t="str">
        <f t="shared" si="4"/>
        <v>stephen charles</v>
      </c>
      <c r="H40" s="1" t="s">
        <v>1314</v>
      </c>
      <c r="I40" s="1" t="str">
        <f t="shared" si="5"/>
        <v>21641 Canada Rd Apt 19L</v>
      </c>
      <c r="J40" s="1" t="s">
        <v>1315</v>
      </c>
      <c r="K40" s="1" t="s">
        <v>606</v>
      </c>
      <c r="L40" s="23">
        <v>92630</v>
      </c>
      <c r="M40" s="1" t="s">
        <v>1316</v>
      </c>
      <c r="N40" s="1" t="str">
        <f t="shared" si="6"/>
        <v>949</v>
      </c>
      <c r="O40" s="1" t="str">
        <f t="shared" si="7"/>
        <v>215</v>
      </c>
      <c r="P40" s="1" t="str">
        <f t="shared" si="8"/>
        <v>6897</v>
      </c>
      <c r="Q40" s="1" t="str">
        <f t="shared" si="9"/>
        <v>(949)-215-6897</v>
      </c>
    </row>
    <row r="41" spans="1:17" x14ac:dyDescent="0.25">
      <c r="A41" s="1" t="s">
        <v>179</v>
      </c>
      <c r="B41" s="1" t="s">
        <v>180</v>
      </c>
      <c r="C41" s="1" t="str">
        <f t="shared" si="0"/>
        <v>STEVE COEUR</v>
      </c>
      <c r="D41" s="1" t="str">
        <f t="shared" si="1"/>
        <v>STEVE COEUR</v>
      </c>
      <c r="E41" s="1" t="str">
        <f t="shared" si="2"/>
        <v>Steve Coeur</v>
      </c>
      <c r="F41" s="1" t="str">
        <f t="shared" si="3"/>
        <v>STEVE COEUR</v>
      </c>
      <c r="G41" s="1" t="str">
        <f t="shared" si="4"/>
        <v>steve coeur</v>
      </c>
      <c r="H41" s="1" t="s">
        <v>1317</v>
      </c>
      <c r="I41" s="1" t="str">
        <f t="shared" si="5"/>
        <v>814 Miller St</v>
      </c>
      <c r="J41" s="1" t="s">
        <v>1318</v>
      </c>
      <c r="K41" s="1" t="s">
        <v>1319</v>
      </c>
      <c r="L41" s="23">
        <v>48602</v>
      </c>
      <c r="M41" s="1" t="s">
        <v>1320</v>
      </c>
      <c r="N41" s="1" t="str">
        <f t="shared" si="6"/>
        <v>989</v>
      </c>
      <c r="O41" s="1" t="str">
        <f t="shared" si="7"/>
        <v>921</v>
      </c>
      <c r="P41" s="1" t="str">
        <f t="shared" si="8"/>
        <v>0522</v>
      </c>
      <c r="Q41" s="1" t="str">
        <f t="shared" si="9"/>
        <v>(989)-921-0522</v>
      </c>
    </row>
    <row r="42" spans="1:17" x14ac:dyDescent="0.25">
      <c r="A42" s="1" t="s">
        <v>181</v>
      </c>
      <c r="B42" s="1" t="s">
        <v>134</v>
      </c>
      <c r="C42" s="1" t="str">
        <f t="shared" si="0"/>
        <v>STEVEN CLARK</v>
      </c>
      <c r="D42" s="1" t="str">
        <f t="shared" si="1"/>
        <v>STEVEN CLARK</v>
      </c>
      <c r="E42" s="1" t="str">
        <f t="shared" si="2"/>
        <v>Steven Clark</v>
      </c>
      <c r="F42" s="1" t="str">
        <f t="shared" si="3"/>
        <v>STEVEN CLARK</v>
      </c>
      <c r="G42" s="1" t="str">
        <f t="shared" si="4"/>
        <v>steven clark</v>
      </c>
      <c r="H42" s="1" t="s">
        <v>1321</v>
      </c>
      <c r="I42" s="1" t="str">
        <f t="shared" si="5"/>
        <v>128 Stone Way</v>
      </c>
      <c r="J42" s="1" t="s">
        <v>1322</v>
      </c>
      <c r="K42" s="1" t="s">
        <v>606</v>
      </c>
      <c r="L42" s="23">
        <v>95695</v>
      </c>
      <c r="M42" s="1" t="s">
        <v>1323</v>
      </c>
      <c r="N42" s="1" t="str">
        <f t="shared" si="6"/>
        <v>530</v>
      </c>
      <c r="O42" s="1" t="str">
        <f t="shared" si="7"/>
        <v>406</v>
      </c>
      <c r="P42" s="1" t="str">
        <f t="shared" si="8"/>
        <v>8946</v>
      </c>
      <c r="Q42" s="1" t="str">
        <f t="shared" si="9"/>
        <v>(530)-406-8946</v>
      </c>
    </row>
    <row r="43" spans="1:17" x14ac:dyDescent="0.25">
      <c r="A43" s="1" t="s">
        <v>182</v>
      </c>
      <c r="B43" s="1" t="s">
        <v>156</v>
      </c>
      <c r="C43" s="1" t="str">
        <f t="shared" si="0"/>
        <v>TARA COBB</v>
      </c>
      <c r="D43" s="1" t="str">
        <f t="shared" si="1"/>
        <v>TARA COBB</v>
      </c>
      <c r="E43" s="1" t="str">
        <f t="shared" si="2"/>
        <v>Tara Cobb</v>
      </c>
      <c r="F43" s="1" t="str">
        <f t="shared" si="3"/>
        <v>TARA COBB</v>
      </c>
      <c r="G43" s="1" t="str">
        <f t="shared" si="4"/>
        <v>tara cobb</v>
      </c>
      <c r="H43" s="1" t="s">
        <v>1324</v>
      </c>
      <c r="I43" s="1" t="str">
        <f t="shared" si="5"/>
        <v>289 Cumberland Ave Apt 4</v>
      </c>
      <c r="J43" s="1" t="s">
        <v>1325</v>
      </c>
      <c r="K43" s="1" t="s">
        <v>1326</v>
      </c>
      <c r="L43" s="23">
        <v>95695</v>
      </c>
      <c r="M43" s="1" t="s">
        <v>1327</v>
      </c>
      <c r="N43" s="1" t="str">
        <f t="shared" si="6"/>
        <v>207</v>
      </c>
      <c r="O43" s="1" t="str">
        <f t="shared" si="7"/>
        <v>899</v>
      </c>
      <c r="P43" s="1" t="str">
        <f t="shared" si="8"/>
        <v>2300</v>
      </c>
      <c r="Q43" s="1" t="str">
        <f t="shared" si="9"/>
        <v>(207)-899-2300</v>
      </c>
    </row>
    <row r="44" spans="1:17" x14ac:dyDescent="0.25">
      <c r="A44" s="1" t="s">
        <v>183</v>
      </c>
      <c r="B44" s="1" t="s">
        <v>184</v>
      </c>
      <c r="C44" s="1" t="str">
        <f t="shared" si="0"/>
        <v>THELMA COE</v>
      </c>
      <c r="D44" s="1" t="str">
        <f t="shared" si="1"/>
        <v>THELMA COE</v>
      </c>
      <c r="E44" s="1" t="str">
        <f t="shared" si="2"/>
        <v>Thelma Coe</v>
      </c>
      <c r="F44" s="1" t="str">
        <f t="shared" si="3"/>
        <v>THELMA COE</v>
      </c>
      <c r="G44" s="1" t="str">
        <f t="shared" si="4"/>
        <v>thelma coe</v>
      </c>
      <c r="H44" s="1" t="s">
        <v>1328</v>
      </c>
      <c r="I44" s="1" t="str">
        <f t="shared" si="5"/>
        <v>436 Commanchee St</v>
      </c>
      <c r="J44" s="1" t="s">
        <v>1329</v>
      </c>
      <c r="K44" s="1" t="s">
        <v>1188</v>
      </c>
      <c r="L44" s="23">
        <v>29550</v>
      </c>
      <c r="M44" s="1" t="s">
        <v>1330</v>
      </c>
      <c r="N44" s="1" t="str">
        <f t="shared" si="6"/>
        <v>843</v>
      </c>
      <c r="O44" s="1" t="str">
        <f t="shared" si="7"/>
        <v>383</v>
      </c>
      <c r="P44" s="1" t="str">
        <f t="shared" si="8"/>
        <v>2674</v>
      </c>
      <c r="Q44" s="1" t="str">
        <f t="shared" si="9"/>
        <v>(843)-383-2674</v>
      </c>
    </row>
    <row r="45" spans="1:17" x14ac:dyDescent="0.25">
      <c r="A45" s="1" t="s">
        <v>185</v>
      </c>
      <c r="B45" s="1" t="s">
        <v>186</v>
      </c>
      <c r="C45" s="1" t="str">
        <f t="shared" si="0"/>
        <v>VICKEY CHIVERS</v>
      </c>
      <c r="D45" s="1" t="str">
        <f t="shared" si="1"/>
        <v>VICKEY CHIVERS</v>
      </c>
      <c r="E45" s="1" t="str">
        <f t="shared" si="2"/>
        <v>Vickey Chivers</v>
      </c>
      <c r="F45" s="1" t="str">
        <f t="shared" si="3"/>
        <v>VICKEY CHIVERS</v>
      </c>
      <c r="G45" s="1" t="str">
        <f t="shared" si="4"/>
        <v>vickey chivers</v>
      </c>
      <c r="H45" s="1" t="s">
        <v>1331</v>
      </c>
      <c r="I45" s="1" t="str">
        <f t="shared" si="5"/>
        <v>213 Douglas St</v>
      </c>
      <c r="J45" s="1" t="s">
        <v>1332</v>
      </c>
      <c r="K45" s="1" t="s">
        <v>1184</v>
      </c>
      <c r="L45" s="23">
        <v>75803</v>
      </c>
      <c r="M45" s="1" t="s">
        <v>1333</v>
      </c>
      <c r="N45" s="1" t="str">
        <f t="shared" si="6"/>
        <v>903</v>
      </c>
      <c r="O45" s="1" t="str">
        <f t="shared" si="7"/>
        <v>731</v>
      </c>
      <c r="P45" s="1" t="str">
        <f t="shared" si="8"/>
        <v>4162</v>
      </c>
      <c r="Q45" s="1" t="str">
        <f t="shared" si="9"/>
        <v>(903)-731-4162</v>
      </c>
    </row>
    <row r="46" spans="1:17" x14ac:dyDescent="0.25">
      <c r="A46" s="1" t="s">
        <v>187</v>
      </c>
      <c r="B46" s="1" t="s">
        <v>188</v>
      </c>
      <c r="C46" s="1" t="str">
        <f t="shared" si="0"/>
        <v>VIRGINIA CLEMSON</v>
      </c>
      <c r="D46" s="1" t="str">
        <f t="shared" si="1"/>
        <v>VIRGINIA CLEMSON</v>
      </c>
      <c r="E46" s="1" t="str">
        <f t="shared" si="2"/>
        <v>Virginia Clemson</v>
      </c>
      <c r="F46" s="1" t="str">
        <f t="shared" si="3"/>
        <v>VIRGINIA CLEMSON</v>
      </c>
      <c r="G46" s="1" t="str">
        <f t="shared" si="4"/>
        <v>virginia clemson</v>
      </c>
      <c r="H46" s="1" t="s">
        <v>1334</v>
      </c>
      <c r="I46" s="1" t="str">
        <f t="shared" si="5"/>
        <v>2303 Rollingwood Dr</v>
      </c>
      <c r="J46" s="1" t="s">
        <v>1335</v>
      </c>
      <c r="K46" s="1" t="s">
        <v>1336</v>
      </c>
      <c r="L46" s="23">
        <v>24153</v>
      </c>
      <c r="M46" s="1" t="s">
        <v>1337</v>
      </c>
      <c r="N46" s="1" t="str">
        <f t="shared" si="6"/>
        <v>540</v>
      </c>
      <c r="O46" s="1" t="str">
        <f t="shared" si="7"/>
        <v>389</v>
      </c>
      <c r="P46" s="1" t="str">
        <f t="shared" si="8"/>
        <v>6015</v>
      </c>
      <c r="Q46" s="1" t="str">
        <f t="shared" si="9"/>
        <v>(540)-389-6015</v>
      </c>
    </row>
    <row r="47" spans="1:17" x14ac:dyDescent="0.25">
      <c r="A47" s="1" t="s">
        <v>189</v>
      </c>
      <c r="B47" s="1" t="s">
        <v>190</v>
      </c>
      <c r="C47" s="1" t="str">
        <f t="shared" si="0"/>
        <v>WANDA CHABMERLIN</v>
      </c>
      <c r="D47" s="1" t="str">
        <f t="shared" si="1"/>
        <v>WANDA CHABMERLIN</v>
      </c>
      <c r="E47" s="1" t="str">
        <f t="shared" si="2"/>
        <v>Wanda Chabmerlin</v>
      </c>
      <c r="F47" s="1" t="str">
        <f t="shared" si="3"/>
        <v>WANDA CHABMERLIN</v>
      </c>
      <c r="G47" s="1" t="str">
        <f t="shared" si="4"/>
        <v>wanda chabmerlin</v>
      </c>
      <c r="H47" s="1" t="s">
        <v>1338</v>
      </c>
      <c r="I47" s="1" t="str">
        <f t="shared" si="5"/>
        <v>2485 Friesian Rd</v>
      </c>
      <c r="J47" s="1" t="s">
        <v>1339</v>
      </c>
      <c r="K47" s="1" t="s">
        <v>1207</v>
      </c>
      <c r="L47" s="23">
        <v>17402</v>
      </c>
      <c r="M47" s="1" t="s">
        <v>1340</v>
      </c>
      <c r="N47" s="1" t="str">
        <f t="shared" si="6"/>
        <v>717</v>
      </c>
      <c r="O47" s="1" t="str">
        <f t="shared" si="7"/>
        <v>515</v>
      </c>
      <c r="P47" s="1" t="str">
        <f t="shared" si="8"/>
        <v>8689</v>
      </c>
      <c r="Q47" s="1" t="str">
        <f t="shared" si="9"/>
        <v>(717)-515-8689</v>
      </c>
    </row>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B6724-D66A-4716-A410-92F984ABF3E2}">
  <dimension ref="A1:E501"/>
  <sheetViews>
    <sheetView workbookViewId="0">
      <selection activeCell="C24" sqref="C24"/>
    </sheetView>
  </sheetViews>
  <sheetFormatPr defaultColWidth="9.1796875" defaultRowHeight="12.5" x14ac:dyDescent="0.25"/>
  <cols>
    <col min="1" max="1" width="11" style="1" bestFit="1" customWidth="1"/>
    <col min="2" max="2" width="12.6328125" style="1" bestFit="1" customWidth="1"/>
    <col min="3" max="4" width="9.1796875" style="1"/>
    <col min="5" max="5" width="47.1796875" style="1" bestFit="1" customWidth="1"/>
    <col min="6" max="16384" width="9.1796875" style="1"/>
  </cols>
  <sheetData>
    <row r="1" spans="1:5" x14ac:dyDescent="0.25">
      <c r="A1" s="1">
        <v>2155551212</v>
      </c>
      <c r="E1" s="1" t="s">
        <v>1341</v>
      </c>
    </row>
    <row r="2" spans="1:5" x14ac:dyDescent="0.25">
      <c r="A2" s="1">
        <v>2155551213</v>
      </c>
      <c r="E2" s="1" t="s">
        <v>1342</v>
      </c>
    </row>
    <row r="3" spans="1:5" x14ac:dyDescent="0.25">
      <c r="A3" s="1">
        <v>2155551214</v>
      </c>
      <c r="E3" s="1" t="s">
        <v>1343</v>
      </c>
    </row>
    <row r="4" spans="1:5" x14ac:dyDescent="0.25">
      <c r="A4" s="1">
        <v>2155551215</v>
      </c>
      <c r="E4" s="1" t="s">
        <v>1344</v>
      </c>
    </row>
    <row r="5" spans="1:5" x14ac:dyDescent="0.25">
      <c r="A5" s="1">
        <v>2155551216</v>
      </c>
      <c r="E5" s="1" t="s">
        <v>1345</v>
      </c>
    </row>
    <row r="6" spans="1:5" x14ac:dyDescent="0.25">
      <c r="A6" s="1">
        <v>2155551217</v>
      </c>
      <c r="E6" s="1" t="s">
        <v>1346</v>
      </c>
    </row>
    <row r="7" spans="1:5" x14ac:dyDescent="0.25">
      <c r="A7" s="1">
        <v>2155551218</v>
      </c>
      <c r="E7" s="1" t="s">
        <v>1347</v>
      </c>
    </row>
    <row r="8" spans="1:5" x14ac:dyDescent="0.25">
      <c r="A8" s="1">
        <v>2155551219</v>
      </c>
      <c r="E8" s="1" t="s">
        <v>1348</v>
      </c>
    </row>
    <row r="9" spans="1:5" x14ac:dyDescent="0.25">
      <c r="A9" s="1">
        <v>2155551220</v>
      </c>
      <c r="E9" s="1" t="s">
        <v>1349</v>
      </c>
    </row>
    <row r="10" spans="1:5" x14ac:dyDescent="0.25">
      <c r="A10" s="1">
        <v>2155551221</v>
      </c>
      <c r="E10" s="1" t="s">
        <v>1350</v>
      </c>
    </row>
    <row r="11" spans="1:5" x14ac:dyDescent="0.25">
      <c r="A11" s="1">
        <v>2155551222</v>
      </c>
      <c r="E11" s="1" t="s">
        <v>1351</v>
      </c>
    </row>
    <row r="12" spans="1:5" x14ac:dyDescent="0.25">
      <c r="A12" s="1">
        <v>2155551223</v>
      </c>
      <c r="E12" s="1" t="s">
        <v>1352</v>
      </c>
    </row>
    <row r="13" spans="1:5" x14ac:dyDescent="0.25">
      <c r="A13" s="1">
        <v>2155551224</v>
      </c>
      <c r="E13" s="1" t="s">
        <v>1353</v>
      </c>
    </row>
    <row r="14" spans="1:5" x14ac:dyDescent="0.25">
      <c r="A14" s="1">
        <v>2155551225</v>
      </c>
      <c r="E14" s="1" t="s">
        <v>1354</v>
      </c>
    </row>
    <row r="15" spans="1:5" x14ac:dyDescent="0.25">
      <c r="A15" s="1">
        <v>2155551226</v>
      </c>
      <c r="E15" s="1" t="s">
        <v>1355</v>
      </c>
    </row>
    <row r="16" spans="1:5" x14ac:dyDescent="0.25">
      <c r="A16" s="1">
        <v>2155551227</v>
      </c>
      <c r="E16" s="1" t="s">
        <v>1356</v>
      </c>
    </row>
    <row r="17" spans="1:5" x14ac:dyDescent="0.25">
      <c r="A17" s="1">
        <v>2155551228</v>
      </c>
      <c r="E17" s="1" t="s">
        <v>1357</v>
      </c>
    </row>
    <row r="18" spans="1:5" x14ac:dyDescent="0.25">
      <c r="A18" s="1">
        <v>2155551229</v>
      </c>
      <c r="E18" s="1" t="s">
        <v>1358</v>
      </c>
    </row>
    <row r="19" spans="1:5" x14ac:dyDescent="0.25">
      <c r="A19" s="1">
        <v>2155551230</v>
      </c>
      <c r="E19" s="1" t="s">
        <v>1359</v>
      </c>
    </row>
    <row r="20" spans="1:5" x14ac:dyDescent="0.25">
      <c r="A20" s="1">
        <v>2155551231</v>
      </c>
      <c r="E20" s="1" t="s">
        <v>1360</v>
      </c>
    </row>
    <row r="21" spans="1:5" x14ac:dyDescent="0.25">
      <c r="E21" s="1" t="s">
        <v>1361</v>
      </c>
    </row>
    <row r="22" spans="1:5" x14ac:dyDescent="0.25">
      <c r="E22" s="1" t="s">
        <v>1362</v>
      </c>
    </row>
    <row r="23" spans="1:5" x14ac:dyDescent="0.25">
      <c r="E23" s="1" t="s">
        <v>1363</v>
      </c>
    </row>
    <row r="24" spans="1:5" x14ac:dyDescent="0.25">
      <c r="E24" s="1" t="s">
        <v>1364</v>
      </c>
    </row>
    <row r="25" spans="1:5" x14ac:dyDescent="0.25">
      <c r="E25" s="1" t="s">
        <v>1365</v>
      </c>
    </row>
    <row r="26" spans="1:5" x14ac:dyDescent="0.25">
      <c r="E26" s="1" t="s">
        <v>1366</v>
      </c>
    </row>
    <row r="27" spans="1:5" x14ac:dyDescent="0.25">
      <c r="E27" s="1" t="s">
        <v>1367</v>
      </c>
    </row>
    <row r="28" spans="1:5" x14ac:dyDescent="0.25">
      <c r="E28" s="1" t="s">
        <v>1368</v>
      </c>
    </row>
    <row r="29" spans="1:5" x14ac:dyDescent="0.25">
      <c r="E29" s="1" t="s">
        <v>1369</v>
      </c>
    </row>
    <row r="30" spans="1:5" x14ac:dyDescent="0.25">
      <c r="E30" s="1" t="s">
        <v>1370</v>
      </c>
    </row>
    <row r="31" spans="1:5" x14ac:dyDescent="0.25">
      <c r="E31" s="1" t="s">
        <v>1371</v>
      </c>
    </row>
    <row r="32" spans="1:5" x14ac:dyDescent="0.25">
      <c r="E32" s="1" t="s">
        <v>1372</v>
      </c>
    </row>
    <row r="33" spans="5:5" x14ac:dyDescent="0.25">
      <c r="E33" s="1" t="s">
        <v>1373</v>
      </c>
    </row>
    <row r="34" spans="5:5" x14ac:dyDescent="0.25">
      <c r="E34" s="1" t="s">
        <v>1374</v>
      </c>
    </row>
    <row r="35" spans="5:5" x14ac:dyDescent="0.25">
      <c r="E35" s="1" t="s">
        <v>1375</v>
      </c>
    </row>
    <row r="36" spans="5:5" x14ac:dyDescent="0.25">
      <c r="E36" s="1" t="s">
        <v>1376</v>
      </c>
    </row>
    <row r="37" spans="5:5" x14ac:dyDescent="0.25">
      <c r="E37" s="1" t="s">
        <v>1377</v>
      </c>
    </row>
    <row r="38" spans="5:5" x14ac:dyDescent="0.25">
      <c r="E38" s="1" t="s">
        <v>1378</v>
      </c>
    </row>
    <row r="39" spans="5:5" x14ac:dyDescent="0.25">
      <c r="E39" s="1" t="s">
        <v>1379</v>
      </c>
    </row>
    <row r="40" spans="5:5" x14ac:dyDescent="0.25">
      <c r="E40" s="1" t="s">
        <v>1380</v>
      </c>
    </row>
    <row r="41" spans="5:5" x14ac:dyDescent="0.25">
      <c r="E41" s="1" t="s">
        <v>1381</v>
      </c>
    </row>
    <row r="42" spans="5:5" x14ac:dyDescent="0.25">
      <c r="E42" s="1" t="s">
        <v>1382</v>
      </c>
    </row>
    <row r="43" spans="5:5" x14ac:dyDescent="0.25">
      <c r="E43" s="1" t="s">
        <v>1383</v>
      </c>
    </row>
    <row r="44" spans="5:5" x14ac:dyDescent="0.25">
      <c r="E44" s="1" t="s">
        <v>1384</v>
      </c>
    </row>
    <row r="45" spans="5:5" x14ac:dyDescent="0.25">
      <c r="E45" s="1" t="s">
        <v>1385</v>
      </c>
    </row>
    <row r="46" spans="5:5" x14ac:dyDescent="0.25">
      <c r="E46" s="1" t="s">
        <v>1386</v>
      </c>
    </row>
    <row r="47" spans="5:5" x14ac:dyDescent="0.25">
      <c r="E47" s="1" t="s">
        <v>1387</v>
      </c>
    </row>
    <row r="48" spans="5:5" x14ac:dyDescent="0.25">
      <c r="E48" s="1" t="s">
        <v>1388</v>
      </c>
    </row>
    <row r="49" spans="5:5" x14ac:dyDescent="0.25">
      <c r="E49" s="1" t="s">
        <v>1389</v>
      </c>
    </row>
    <row r="50" spans="5:5" x14ac:dyDescent="0.25">
      <c r="E50" s="1" t="s">
        <v>1390</v>
      </c>
    </row>
    <row r="51" spans="5:5" x14ac:dyDescent="0.25">
      <c r="E51" s="1" t="s">
        <v>1391</v>
      </c>
    </row>
    <row r="52" spans="5:5" x14ac:dyDescent="0.25">
      <c r="E52" s="1" t="s">
        <v>1392</v>
      </c>
    </row>
    <row r="53" spans="5:5" x14ac:dyDescent="0.25">
      <c r="E53" s="1" t="s">
        <v>1393</v>
      </c>
    </row>
    <row r="54" spans="5:5" x14ac:dyDescent="0.25">
      <c r="E54" s="1" t="s">
        <v>1394</v>
      </c>
    </row>
    <row r="55" spans="5:5" x14ac:dyDescent="0.25">
      <c r="E55" s="1" t="s">
        <v>1395</v>
      </c>
    </row>
    <row r="56" spans="5:5" x14ac:dyDescent="0.25">
      <c r="E56" s="1" t="s">
        <v>1396</v>
      </c>
    </row>
    <row r="57" spans="5:5" x14ac:dyDescent="0.25">
      <c r="E57" s="1" t="s">
        <v>1397</v>
      </c>
    </row>
    <row r="58" spans="5:5" x14ac:dyDescent="0.25">
      <c r="E58" s="1" t="s">
        <v>1398</v>
      </c>
    </row>
    <row r="59" spans="5:5" x14ac:dyDescent="0.25">
      <c r="E59" s="1" t="s">
        <v>1399</v>
      </c>
    </row>
    <row r="60" spans="5:5" x14ac:dyDescent="0.25">
      <c r="E60" s="1" t="s">
        <v>1400</v>
      </c>
    </row>
    <row r="61" spans="5:5" x14ac:dyDescent="0.25">
      <c r="E61" s="1" t="s">
        <v>1401</v>
      </c>
    </row>
    <row r="62" spans="5:5" x14ac:dyDescent="0.25">
      <c r="E62" s="1" t="s">
        <v>1402</v>
      </c>
    </row>
    <row r="63" spans="5:5" x14ac:dyDescent="0.25">
      <c r="E63" s="1" t="s">
        <v>1403</v>
      </c>
    </row>
    <row r="64" spans="5:5" x14ac:dyDescent="0.25">
      <c r="E64" s="1" t="s">
        <v>1404</v>
      </c>
    </row>
    <row r="65" spans="5:5" x14ac:dyDescent="0.25">
      <c r="E65" s="1" t="s">
        <v>1405</v>
      </c>
    </row>
    <row r="66" spans="5:5" x14ac:dyDescent="0.25">
      <c r="E66" s="1" t="s">
        <v>1406</v>
      </c>
    </row>
    <row r="67" spans="5:5" x14ac:dyDescent="0.25">
      <c r="E67" s="1" t="s">
        <v>1407</v>
      </c>
    </row>
    <row r="68" spans="5:5" x14ac:dyDescent="0.25">
      <c r="E68" s="1" t="s">
        <v>1408</v>
      </c>
    </row>
    <row r="69" spans="5:5" x14ac:dyDescent="0.25">
      <c r="E69" s="1" t="s">
        <v>1409</v>
      </c>
    </row>
    <row r="70" spans="5:5" x14ac:dyDescent="0.25">
      <c r="E70" s="1" t="s">
        <v>1410</v>
      </c>
    </row>
    <row r="71" spans="5:5" x14ac:dyDescent="0.25">
      <c r="E71" s="1" t="s">
        <v>1411</v>
      </c>
    </row>
    <row r="72" spans="5:5" x14ac:dyDescent="0.25">
      <c r="E72" s="1" t="s">
        <v>1412</v>
      </c>
    </row>
    <row r="73" spans="5:5" x14ac:dyDescent="0.25">
      <c r="E73" s="1" t="s">
        <v>1413</v>
      </c>
    </row>
    <row r="74" spans="5:5" x14ac:dyDescent="0.25">
      <c r="E74" s="1" t="s">
        <v>1414</v>
      </c>
    </row>
    <row r="75" spans="5:5" x14ac:dyDescent="0.25">
      <c r="E75" s="1" t="s">
        <v>1415</v>
      </c>
    </row>
    <row r="76" spans="5:5" x14ac:dyDescent="0.25">
      <c r="E76" s="1" t="s">
        <v>1416</v>
      </c>
    </row>
    <row r="77" spans="5:5" x14ac:dyDescent="0.25">
      <c r="E77" s="1" t="s">
        <v>1417</v>
      </c>
    </row>
    <row r="78" spans="5:5" x14ac:dyDescent="0.25">
      <c r="E78" s="1" t="s">
        <v>1418</v>
      </c>
    </row>
    <row r="79" spans="5:5" x14ac:dyDescent="0.25">
      <c r="E79" s="1" t="s">
        <v>1419</v>
      </c>
    </row>
    <row r="80" spans="5:5" x14ac:dyDescent="0.25">
      <c r="E80" s="1" t="s">
        <v>1420</v>
      </c>
    </row>
    <row r="81" spans="5:5" x14ac:dyDescent="0.25">
      <c r="E81" s="1" t="s">
        <v>1421</v>
      </c>
    </row>
    <row r="82" spans="5:5" x14ac:dyDescent="0.25">
      <c r="E82" s="1" t="s">
        <v>1422</v>
      </c>
    </row>
    <row r="83" spans="5:5" x14ac:dyDescent="0.25">
      <c r="E83" s="1" t="s">
        <v>1423</v>
      </c>
    </row>
    <row r="84" spans="5:5" x14ac:dyDescent="0.25">
      <c r="E84" s="1" t="s">
        <v>1424</v>
      </c>
    </row>
    <row r="85" spans="5:5" x14ac:dyDescent="0.25">
      <c r="E85" s="1" t="s">
        <v>1425</v>
      </c>
    </row>
    <row r="86" spans="5:5" x14ac:dyDescent="0.25">
      <c r="E86" s="1" t="s">
        <v>1426</v>
      </c>
    </row>
    <row r="87" spans="5:5" x14ac:dyDescent="0.25">
      <c r="E87" s="1" t="s">
        <v>1427</v>
      </c>
    </row>
    <row r="88" spans="5:5" x14ac:dyDescent="0.25">
      <c r="E88" s="1" t="s">
        <v>1428</v>
      </c>
    </row>
    <row r="89" spans="5:5" x14ac:dyDescent="0.25">
      <c r="E89" s="1" t="s">
        <v>1429</v>
      </c>
    </row>
    <row r="90" spans="5:5" x14ac:dyDescent="0.25">
      <c r="E90" s="1" t="s">
        <v>1430</v>
      </c>
    </row>
    <row r="91" spans="5:5" x14ac:dyDescent="0.25">
      <c r="E91" s="1" t="s">
        <v>1431</v>
      </c>
    </row>
    <row r="92" spans="5:5" x14ac:dyDescent="0.25">
      <c r="E92" s="1" t="s">
        <v>1432</v>
      </c>
    </row>
    <row r="93" spans="5:5" x14ac:dyDescent="0.25">
      <c r="E93" s="1" t="s">
        <v>1433</v>
      </c>
    </row>
    <row r="94" spans="5:5" x14ac:dyDescent="0.25">
      <c r="E94" s="1" t="s">
        <v>1434</v>
      </c>
    </row>
    <row r="95" spans="5:5" x14ac:dyDescent="0.25">
      <c r="E95" s="1" t="s">
        <v>1435</v>
      </c>
    </row>
    <row r="96" spans="5:5" x14ac:dyDescent="0.25">
      <c r="E96" s="1" t="s">
        <v>1436</v>
      </c>
    </row>
    <row r="97" spans="5:5" x14ac:dyDescent="0.25">
      <c r="E97" s="1" t="s">
        <v>1437</v>
      </c>
    </row>
    <row r="98" spans="5:5" x14ac:dyDescent="0.25">
      <c r="E98" s="1" t="s">
        <v>1438</v>
      </c>
    </row>
    <row r="99" spans="5:5" x14ac:dyDescent="0.25">
      <c r="E99" s="1" t="s">
        <v>1439</v>
      </c>
    </row>
    <row r="100" spans="5:5" x14ac:dyDescent="0.25">
      <c r="E100" s="1" t="s">
        <v>1440</v>
      </c>
    </row>
    <row r="101" spans="5:5" x14ac:dyDescent="0.25">
      <c r="E101" s="1" t="s">
        <v>1441</v>
      </c>
    </row>
    <row r="102" spans="5:5" x14ac:dyDescent="0.25">
      <c r="E102" s="1" t="s">
        <v>1442</v>
      </c>
    </row>
    <row r="103" spans="5:5" x14ac:dyDescent="0.25">
      <c r="E103" s="1" t="s">
        <v>1443</v>
      </c>
    </row>
    <row r="104" spans="5:5" x14ac:dyDescent="0.25">
      <c r="E104" s="1" t="s">
        <v>1444</v>
      </c>
    </row>
    <row r="105" spans="5:5" x14ac:dyDescent="0.25">
      <c r="E105" s="1" t="s">
        <v>1445</v>
      </c>
    </row>
    <row r="106" spans="5:5" x14ac:dyDescent="0.25">
      <c r="E106" s="1" t="s">
        <v>1446</v>
      </c>
    </row>
    <row r="107" spans="5:5" x14ac:dyDescent="0.25">
      <c r="E107" s="1" t="s">
        <v>1447</v>
      </c>
    </row>
    <row r="108" spans="5:5" x14ac:dyDescent="0.25">
      <c r="E108" s="1" t="s">
        <v>1448</v>
      </c>
    </row>
    <row r="109" spans="5:5" x14ac:dyDescent="0.25">
      <c r="E109" s="1" t="s">
        <v>1449</v>
      </c>
    </row>
    <row r="110" spans="5:5" x14ac:dyDescent="0.25">
      <c r="E110" s="1" t="s">
        <v>1450</v>
      </c>
    </row>
    <row r="111" spans="5:5" x14ac:dyDescent="0.25">
      <c r="E111" s="1" t="s">
        <v>1451</v>
      </c>
    </row>
    <row r="112" spans="5:5" x14ac:dyDescent="0.25">
      <c r="E112" s="1" t="s">
        <v>1452</v>
      </c>
    </row>
    <row r="113" spans="5:5" x14ac:dyDescent="0.25">
      <c r="E113" s="1" t="s">
        <v>1453</v>
      </c>
    </row>
    <row r="114" spans="5:5" x14ac:dyDescent="0.25">
      <c r="E114" s="1" t="s">
        <v>1454</v>
      </c>
    </row>
    <row r="115" spans="5:5" x14ac:dyDescent="0.25">
      <c r="E115" s="1" t="s">
        <v>1455</v>
      </c>
    </row>
    <row r="116" spans="5:5" x14ac:dyDescent="0.25">
      <c r="E116" s="1" t="s">
        <v>1456</v>
      </c>
    </row>
    <row r="117" spans="5:5" x14ac:dyDescent="0.25">
      <c r="E117" s="1" t="s">
        <v>1457</v>
      </c>
    </row>
    <row r="118" spans="5:5" x14ac:dyDescent="0.25">
      <c r="E118" s="1" t="s">
        <v>1458</v>
      </c>
    </row>
    <row r="119" spans="5:5" x14ac:dyDescent="0.25">
      <c r="E119" s="1" t="s">
        <v>1459</v>
      </c>
    </row>
    <row r="120" spans="5:5" x14ac:dyDescent="0.25">
      <c r="E120" s="1" t="s">
        <v>1460</v>
      </c>
    </row>
    <row r="121" spans="5:5" x14ac:dyDescent="0.25">
      <c r="E121" s="1" t="s">
        <v>1461</v>
      </c>
    </row>
    <row r="122" spans="5:5" x14ac:dyDescent="0.25">
      <c r="E122" s="1" t="s">
        <v>1462</v>
      </c>
    </row>
    <row r="123" spans="5:5" x14ac:dyDescent="0.25">
      <c r="E123" s="1" t="s">
        <v>1463</v>
      </c>
    </row>
    <row r="124" spans="5:5" x14ac:dyDescent="0.25">
      <c r="E124" s="1" t="s">
        <v>1464</v>
      </c>
    </row>
    <row r="125" spans="5:5" x14ac:dyDescent="0.25">
      <c r="E125" s="1" t="s">
        <v>1465</v>
      </c>
    </row>
    <row r="126" spans="5:5" x14ac:dyDescent="0.25">
      <c r="E126" s="1" t="s">
        <v>1466</v>
      </c>
    </row>
    <row r="127" spans="5:5" x14ac:dyDescent="0.25">
      <c r="E127" s="1" t="s">
        <v>1467</v>
      </c>
    </row>
    <row r="128" spans="5:5" x14ac:dyDescent="0.25">
      <c r="E128" s="1" t="s">
        <v>1468</v>
      </c>
    </row>
    <row r="129" spans="5:5" x14ac:dyDescent="0.25">
      <c r="E129" s="1" t="s">
        <v>1469</v>
      </c>
    </row>
    <row r="130" spans="5:5" x14ac:dyDescent="0.25">
      <c r="E130" s="1" t="s">
        <v>1470</v>
      </c>
    </row>
    <row r="131" spans="5:5" x14ac:dyDescent="0.25">
      <c r="E131" s="1" t="s">
        <v>1471</v>
      </c>
    </row>
    <row r="132" spans="5:5" x14ac:dyDescent="0.25">
      <c r="E132" s="1" t="s">
        <v>1472</v>
      </c>
    </row>
    <row r="133" spans="5:5" x14ac:dyDescent="0.25">
      <c r="E133" s="1" t="s">
        <v>1473</v>
      </c>
    </row>
    <row r="134" spans="5:5" x14ac:dyDescent="0.25">
      <c r="E134" s="1" t="s">
        <v>1474</v>
      </c>
    </row>
    <row r="135" spans="5:5" x14ac:dyDescent="0.25">
      <c r="E135" s="1" t="s">
        <v>1475</v>
      </c>
    </row>
    <row r="136" spans="5:5" x14ac:dyDescent="0.25">
      <c r="E136" s="1" t="s">
        <v>1476</v>
      </c>
    </row>
    <row r="137" spans="5:5" x14ac:dyDescent="0.25">
      <c r="E137" s="1" t="s">
        <v>1477</v>
      </c>
    </row>
    <row r="138" spans="5:5" x14ac:dyDescent="0.25">
      <c r="E138" s="1" t="s">
        <v>1478</v>
      </c>
    </row>
    <row r="139" spans="5:5" x14ac:dyDescent="0.25">
      <c r="E139" s="1" t="s">
        <v>1479</v>
      </c>
    </row>
    <row r="140" spans="5:5" x14ac:dyDescent="0.25">
      <c r="E140" s="1" t="s">
        <v>1480</v>
      </c>
    </row>
    <row r="141" spans="5:5" x14ac:dyDescent="0.25">
      <c r="E141" s="1" t="s">
        <v>1481</v>
      </c>
    </row>
    <row r="142" spans="5:5" x14ac:dyDescent="0.25">
      <c r="E142" s="1" t="s">
        <v>1482</v>
      </c>
    </row>
    <row r="143" spans="5:5" x14ac:dyDescent="0.25">
      <c r="E143" s="1" t="s">
        <v>1483</v>
      </c>
    </row>
    <row r="144" spans="5:5" x14ac:dyDescent="0.25">
      <c r="E144" s="1" t="s">
        <v>1484</v>
      </c>
    </row>
    <row r="145" spans="5:5" x14ac:dyDescent="0.25">
      <c r="E145" s="1" t="s">
        <v>1485</v>
      </c>
    </row>
    <row r="146" spans="5:5" x14ac:dyDescent="0.25">
      <c r="E146" s="1" t="s">
        <v>1486</v>
      </c>
    </row>
    <row r="147" spans="5:5" x14ac:dyDescent="0.25">
      <c r="E147" s="1" t="s">
        <v>1487</v>
      </c>
    </row>
    <row r="148" spans="5:5" x14ac:dyDescent="0.25">
      <c r="E148" s="1" t="s">
        <v>1488</v>
      </c>
    </row>
    <row r="149" spans="5:5" x14ac:dyDescent="0.25">
      <c r="E149" s="1" t="s">
        <v>1489</v>
      </c>
    </row>
    <row r="150" spans="5:5" x14ac:dyDescent="0.25">
      <c r="E150" s="1" t="s">
        <v>1490</v>
      </c>
    </row>
    <row r="151" spans="5:5" x14ac:dyDescent="0.25">
      <c r="E151" s="1" t="s">
        <v>1491</v>
      </c>
    </row>
    <row r="152" spans="5:5" x14ac:dyDescent="0.25">
      <c r="E152" s="1" t="s">
        <v>1492</v>
      </c>
    </row>
    <row r="153" spans="5:5" x14ac:dyDescent="0.25">
      <c r="E153" s="1" t="s">
        <v>1493</v>
      </c>
    </row>
    <row r="154" spans="5:5" x14ac:dyDescent="0.25">
      <c r="E154" s="1" t="s">
        <v>1494</v>
      </c>
    </row>
    <row r="155" spans="5:5" x14ac:dyDescent="0.25">
      <c r="E155" s="1" t="s">
        <v>1495</v>
      </c>
    </row>
    <row r="156" spans="5:5" x14ac:dyDescent="0.25">
      <c r="E156" s="1" t="s">
        <v>1496</v>
      </c>
    </row>
    <row r="157" spans="5:5" x14ac:dyDescent="0.25">
      <c r="E157" s="1" t="s">
        <v>1497</v>
      </c>
    </row>
    <row r="158" spans="5:5" x14ac:dyDescent="0.25">
      <c r="E158" s="1" t="s">
        <v>1498</v>
      </c>
    </row>
    <row r="159" spans="5:5" x14ac:dyDescent="0.25">
      <c r="E159" s="1" t="s">
        <v>1499</v>
      </c>
    </row>
    <row r="160" spans="5:5" x14ac:dyDescent="0.25">
      <c r="E160" s="1" t="s">
        <v>1500</v>
      </c>
    </row>
    <row r="161" spans="5:5" x14ac:dyDescent="0.25">
      <c r="E161" s="1" t="s">
        <v>1501</v>
      </c>
    </row>
    <row r="162" spans="5:5" x14ac:dyDescent="0.25">
      <c r="E162" s="1" t="s">
        <v>1502</v>
      </c>
    </row>
    <row r="163" spans="5:5" x14ac:dyDescent="0.25">
      <c r="E163" s="1" t="s">
        <v>1503</v>
      </c>
    </row>
    <row r="164" spans="5:5" x14ac:dyDescent="0.25">
      <c r="E164" s="1" t="s">
        <v>1504</v>
      </c>
    </row>
    <row r="165" spans="5:5" x14ac:dyDescent="0.25">
      <c r="E165" s="1" t="s">
        <v>1505</v>
      </c>
    </row>
    <row r="166" spans="5:5" x14ac:dyDescent="0.25">
      <c r="E166" s="1" t="s">
        <v>1506</v>
      </c>
    </row>
    <row r="167" spans="5:5" x14ac:dyDescent="0.25">
      <c r="E167" s="1" t="s">
        <v>1507</v>
      </c>
    </row>
    <row r="168" spans="5:5" x14ac:dyDescent="0.25">
      <c r="E168" s="1" t="s">
        <v>1508</v>
      </c>
    </row>
    <row r="169" spans="5:5" x14ac:dyDescent="0.25">
      <c r="E169" s="1" t="s">
        <v>1509</v>
      </c>
    </row>
    <row r="170" spans="5:5" x14ac:dyDescent="0.25">
      <c r="E170" s="1" t="s">
        <v>1510</v>
      </c>
    </row>
    <row r="171" spans="5:5" x14ac:dyDescent="0.25">
      <c r="E171" s="1" t="s">
        <v>1511</v>
      </c>
    </row>
    <row r="172" spans="5:5" x14ac:dyDescent="0.25">
      <c r="E172" s="1" t="s">
        <v>1512</v>
      </c>
    </row>
    <row r="173" spans="5:5" x14ac:dyDescent="0.25">
      <c r="E173" s="1" t="s">
        <v>1513</v>
      </c>
    </row>
    <row r="174" spans="5:5" x14ac:dyDescent="0.25">
      <c r="E174" s="1" t="s">
        <v>1514</v>
      </c>
    </row>
    <row r="175" spans="5:5" x14ac:dyDescent="0.25">
      <c r="E175" s="1" t="s">
        <v>1515</v>
      </c>
    </row>
    <row r="176" spans="5:5" x14ac:dyDescent="0.25">
      <c r="E176" s="1" t="s">
        <v>1516</v>
      </c>
    </row>
    <row r="177" spans="5:5" x14ac:dyDescent="0.25">
      <c r="E177" s="1" t="s">
        <v>1517</v>
      </c>
    </row>
    <row r="178" spans="5:5" x14ac:dyDescent="0.25">
      <c r="E178" s="1" t="s">
        <v>1518</v>
      </c>
    </row>
    <row r="179" spans="5:5" x14ac:dyDescent="0.25">
      <c r="E179" s="1" t="s">
        <v>1519</v>
      </c>
    </row>
    <row r="180" spans="5:5" x14ac:dyDescent="0.25">
      <c r="E180" s="1" t="s">
        <v>1520</v>
      </c>
    </row>
    <row r="181" spans="5:5" x14ac:dyDescent="0.25">
      <c r="E181" s="1" t="s">
        <v>1521</v>
      </c>
    </row>
    <row r="182" spans="5:5" x14ac:dyDescent="0.25">
      <c r="E182" s="1" t="s">
        <v>1522</v>
      </c>
    </row>
    <row r="183" spans="5:5" x14ac:dyDescent="0.25">
      <c r="E183" s="1" t="s">
        <v>1523</v>
      </c>
    </row>
    <row r="184" spans="5:5" x14ac:dyDescent="0.25">
      <c r="E184" s="1" t="s">
        <v>1524</v>
      </c>
    </row>
    <row r="185" spans="5:5" x14ac:dyDescent="0.25">
      <c r="E185" s="1" t="s">
        <v>1525</v>
      </c>
    </row>
    <row r="186" spans="5:5" x14ac:dyDescent="0.25">
      <c r="E186" s="1" t="s">
        <v>1526</v>
      </c>
    </row>
    <row r="187" spans="5:5" x14ac:dyDescent="0.25">
      <c r="E187" s="1" t="s">
        <v>1527</v>
      </c>
    </row>
    <row r="188" spans="5:5" x14ac:dyDescent="0.25">
      <c r="E188" s="1" t="s">
        <v>1528</v>
      </c>
    </row>
    <row r="189" spans="5:5" x14ac:dyDescent="0.25">
      <c r="E189" s="1" t="s">
        <v>1529</v>
      </c>
    </row>
    <row r="190" spans="5:5" x14ac:dyDescent="0.25">
      <c r="E190" s="1" t="s">
        <v>1530</v>
      </c>
    </row>
    <row r="191" spans="5:5" x14ac:dyDescent="0.25">
      <c r="E191" s="1" t="s">
        <v>1531</v>
      </c>
    </row>
    <row r="192" spans="5:5" x14ac:dyDescent="0.25">
      <c r="E192" s="1" t="s">
        <v>1532</v>
      </c>
    </row>
    <row r="193" spans="5:5" x14ac:dyDescent="0.25">
      <c r="E193" s="1" t="s">
        <v>1533</v>
      </c>
    </row>
    <row r="194" spans="5:5" x14ac:dyDescent="0.25">
      <c r="E194" s="1" t="s">
        <v>1534</v>
      </c>
    </row>
    <row r="195" spans="5:5" x14ac:dyDescent="0.25">
      <c r="E195" s="1" t="s">
        <v>1535</v>
      </c>
    </row>
    <row r="196" spans="5:5" x14ac:dyDescent="0.25">
      <c r="E196" s="1" t="s">
        <v>1536</v>
      </c>
    </row>
    <row r="197" spans="5:5" x14ac:dyDescent="0.25">
      <c r="E197" s="1" t="s">
        <v>1537</v>
      </c>
    </row>
    <row r="198" spans="5:5" x14ac:dyDescent="0.25">
      <c r="E198" s="1" t="s">
        <v>1538</v>
      </c>
    </row>
    <row r="199" spans="5:5" x14ac:dyDescent="0.25">
      <c r="E199" s="1" t="s">
        <v>1539</v>
      </c>
    </row>
    <row r="200" spans="5:5" x14ac:dyDescent="0.25">
      <c r="E200" s="1" t="s">
        <v>1540</v>
      </c>
    </row>
    <row r="201" spans="5:5" x14ac:dyDescent="0.25">
      <c r="E201" s="1" t="s">
        <v>1541</v>
      </c>
    </row>
    <row r="202" spans="5:5" x14ac:dyDescent="0.25">
      <c r="E202" s="1" t="s">
        <v>1542</v>
      </c>
    </row>
    <row r="203" spans="5:5" x14ac:dyDescent="0.25">
      <c r="E203" s="1" t="s">
        <v>1543</v>
      </c>
    </row>
    <row r="204" spans="5:5" x14ac:dyDescent="0.25">
      <c r="E204" s="1" t="s">
        <v>1544</v>
      </c>
    </row>
    <row r="205" spans="5:5" x14ac:dyDescent="0.25">
      <c r="E205" s="1" t="s">
        <v>1545</v>
      </c>
    </row>
    <row r="206" spans="5:5" x14ac:dyDescent="0.25">
      <c r="E206" s="1" t="s">
        <v>1546</v>
      </c>
    </row>
    <row r="207" spans="5:5" x14ac:dyDescent="0.25">
      <c r="E207" s="1" t="s">
        <v>1547</v>
      </c>
    </row>
    <row r="208" spans="5:5" x14ac:dyDescent="0.25">
      <c r="E208" s="1" t="s">
        <v>1548</v>
      </c>
    </row>
    <row r="209" spans="5:5" x14ac:dyDescent="0.25">
      <c r="E209" s="1" t="s">
        <v>1549</v>
      </c>
    </row>
    <row r="210" spans="5:5" x14ac:dyDescent="0.25">
      <c r="E210" s="1" t="s">
        <v>1550</v>
      </c>
    </row>
    <row r="211" spans="5:5" x14ac:dyDescent="0.25">
      <c r="E211" s="1" t="s">
        <v>1551</v>
      </c>
    </row>
    <row r="212" spans="5:5" x14ac:dyDescent="0.25">
      <c r="E212" s="1" t="s">
        <v>1552</v>
      </c>
    </row>
    <row r="213" spans="5:5" x14ac:dyDescent="0.25">
      <c r="E213" s="1" t="s">
        <v>1553</v>
      </c>
    </row>
    <row r="214" spans="5:5" x14ac:dyDescent="0.25">
      <c r="E214" s="1" t="s">
        <v>1554</v>
      </c>
    </row>
    <row r="215" spans="5:5" x14ac:dyDescent="0.25">
      <c r="E215" s="1" t="s">
        <v>1555</v>
      </c>
    </row>
    <row r="216" spans="5:5" x14ac:dyDescent="0.25">
      <c r="E216" s="1" t="s">
        <v>1556</v>
      </c>
    </row>
    <row r="217" spans="5:5" x14ac:dyDescent="0.25">
      <c r="E217" s="1" t="s">
        <v>1557</v>
      </c>
    </row>
    <row r="218" spans="5:5" x14ac:dyDescent="0.25">
      <c r="E218" s="1" t="s">
        <v>1558</v>
      </c>
    </row>
    <row r="219" spans="5:5" x14ac:dyDescent="0.25">
      <c r="E219" s="1" t="s">
        <v>1559</v>
      </c>
    </row>
    <row r="220" spans="5:5" x14ac:dyDescent="0.25">
      <c r="E220" s="1" t="s">
        <v>1560</v>
      </c>
    </row>
    <row r="221" spans="5:5" x14ac:dyDescent="0.25">
      <c r="E221" s="1" t="s">
        <v>1561</v>
      </c>
    </row>
    <row r="222" spans="5:5" x14ac:dyDescent="0.25">
      <c r="E222" s="1" t="s">
        <v>1562</v>
      </c>
    </row>
    <row r="223" spans="5:5" x14ac:dyDescent="0.25">
      <c r="E223" s="1" t="s">
        <v>1563</v>
      </c>
    </row>
    <row r="224" spans="5:5" x14ac:dyDescent="0.25">
      <c r="E224" s="1" t="s">
        <v>1564</v>
      </c>
    </row>
    <row r="225" spans="5:5" x14ac:dyDescent="0.25">
      <c r="E225" s="1" t="s">
        <v>1565</v>
      </c>
    </row>
    <row r="226" spans="5:5" x14ac:dyDescent="0.25">
      <c r="E226" s="1" t="s">
        <v>1566</v>
      </c>
    </row>
    <row r="227" spans="5:5" x14ac:dyDescent="0.25">
      <c r="E227" s="1" t="s">
        <v>1567</v>
      </c>
    </row>
    <row r="228" spans="5:5" x14ac:dyDescent="0.25">
      <c r="E228" s="1" t="s">
        <v>1568</v>
      </c>
    </row>
    <row r="229" spans="5:5" x14ac:dyDescent="0.25">
      <c r="E229" s="1" t="s">
        <v>1569</v>
      </c>
    </row>
    <row r="230" spans="5:5" x14ac:dyDescent="0.25">
      <c r="E230" s="1" t="s">
        <v>1570</v>
      </c>
    </row>
    <row r="231" spans="5:5" x14ac:dyDescent="0.25">
      <c r="E231" s="1" t="s">
        <v>1571</v>
      </c>
    </row>
    <row r="232" spans="5:5" x14ac:dyDescent="0.25">
      <c r="E232" s="1" t="s">
        <v>1572</v>
      </c>
    </row>
    <row r="233" spans="5:5" x14ac:dyDescent="0.25">
      <c r="E233" s="1" t="s">
        <v>1573</v>
      </c>
    </row>
    <row r="234" spans="5:5" x14ac:dyDescent="0.25">
      <c r="E234" s="1" t="s">
        <v>1574</v>
      </c>
    </row>
    <row r="235" spans="5:5" x14ac:dyDescent="0.25">
      <c r="E235" s="1" t="s">
        <v>1575</v>
      </c>
    </row>
    <row r="236" spans="5:5" x14ac:dyDescent="0.25">
      <c r="E236" s="1" t="s">
        <v>1576</v>
      </c>
    </row>
    <row r="237" spans="5:5" x14ac:dyDescent="0.25">
      <c r="E237" s="1" t="s">
        <v>1577</v>
      </c>
    </row>
    <row r="238" spans="5:5" x14ac:dyDescent="0.25">
      <c r="E238" s="1" t="s">
        <v>1578</v>
      </c>
    </row>
    <row r="239" spans="5:5" x14ac:dyDescent="0.25">
      <c r="E239" s="1" t="s">
        <v>1579</v>
      </c>
    </row>
    <row r="240" spans="5:5" x14ac:dyDescent="0.25">
      <c r="E240" s="1" t="s">
        <v>1580</v>
      </c>
    </row>
    <row r="241" spans="5:5" x14ac:dyDescent="0.25">
      <c r="E241" s="1" t="s">
        <v>1581</v>
      </c>
    </row>
    <row r="242" spans="5:5" x14ac:dyDescent="0.25">
      <c r="E242" s="1" t="s">
        <v>1582</v>
      </c>
    </row>
    <row r="243" spans="5:5" x14ac:dyDescent="0.25">
      <c r="E243" s="1" t="s">
        <v>1583</v>
      </c>
    </row>
    <row r="244" spans="5:5" x14ac:dyDescent="0.25">
      <c r="E244" s="1" t="s">
        <v>1584</v>
      </c>
    </row>
    <row r="245" spans="5:5" x14ac:dyDescent="0.25">
      <c r="E245" s="1" t="s">
        <v>1585</v>
      </c>
    </row>
    <row r="246" spans="5:5" x14ac:dyDescent="0.25">
      <c r="E246" s="1" t="s">
        <v>1586</v>
      </c>
    </row>
    <row r="247" spans="5:5" x14ac:dyDescent="0.25">
      <c r="E247" s="1" t="s">
        <v>1587</v>
      </c>
    </row>
    <row r="248" spans="5:5" x14ac:dyDescent="0.25">
      <c r="E248" s="1" t="s">
        <v>1588</v>
      </c>
    </row>
    <row r="249" spans="5:5" x14ac:dyDescent="0.25">
      <c r="E249" s="1" t="s">
        <v>1589</v>
      </c>
    </row>
    <row r="250" spans="5:5" x14ac:dyDescent="0.25">
      <c r="E250" s="1" t="s">
        <v>1590</v>
      </c>
    </row>
    <row r="251" spans="5:5" x14ac:dyDescent="0.25">
      <c r="E251" s="1" t="s">
        <v>1591</v>
      </c>
    </row>
    <row r="252" spans="5:5" x14ac:dyDescent="0.25">
      <c r="E252" s="1" t="s">
        <v>1592</v>
      </c>
    </row>
    <row r="253" spans="5:5" x14ac:dyDescent="0.25">
      <c r="E253" s="1" t="s">
        <v>1593</v>
      </c>
    </row>
    <row r="254" spans="5:5" x14ac:dyDescent="0.25">
      <c r="E254" s="1" t="s">
        <v>1594</v>
      </c>
    </row>
    <row r="255" spans="5:5" x14ac:dyDescent="0.25">
      <c r="E255" s="1" t="s">
        <v>1595</v>
      </c>
    </row>
    <row r="256" spans="5:5" x14ac:dyDescent="0.25">
      <c r="E256" s="1" t="s">
        <v>1596</v>
      </c>
    </row>
    <row r="257" spans="5:5" x14ac:dyDescent="0.25">
      <c r="E257" s="1" t="s">
        <v>1597</v>
      </c>
    </row>
    <row r="258" spans="5:5" x14ac:dyDescent="0.25">
      <c r="E258" s="1" t="s">
        <v>1598</v>
      </c>
    </row>
    <row r="259" spans="5:5" x14ac:dyDescent="0.25">
      <c r="E259" s="1" t="s">
        <v>1599</v>
      </c>
    </row>
    <row r="260" spans="5:5" x14ac:dyDescent="0.25">
      <c r="E260" s="1" t="s">
        <v>1600</v>
      </c>
    </row>
    <row r="261" spans="5:5" x14ac:dyDescent="0.25">
      <c r="E261" s="1" t="s">
        <v>1601</v>
      </c>
    </row>
    <row r="262" spans="5:5" x14ac:dyDescent="0.25">
      <c r="E262" s="1" t="s">
        <v>1602</v>
      </c>
    </row>
    <row r="263" spans="5:5" x14ac:dyDescent="0.25">
      <c r="E263" s="1" t="s">
        <v>1603</v>
      </c>
    </row>
    <row r="264" spans="5:5" x14ac:dyDescent="0.25">
      <c r="E264" s="1" t="s">
        <v>1604</v>
      </c>
    </row>
    <row r="265" spans="5:5" x14ac:dyDescent="0.25">
      <c r="E265" s="1" t="s">
        <v>1605</v>
      </c>
    </row>
    <row r="266" spans="5:5" x14ac:dyDescent="0.25">
      <c r="E266" s="1" t="s">
        <v>1606</v>
      </c>
    </row>
    <row r="267" spans="5:5" x14ac:dyDescent="0.25">
      <c r="E267" s="1" t="s">
        <v>1607</v>
      </c>
    </row>
    <row r="268" spans="5:5" x14ac:dyDescent="0.25">
      <c r="E268" s="1" t="s">
        <v>1608</v>
      </c>
    </row>
    <row r="269" spans="5:5" x14ac:dyDescent="0.25">
      <c r="E269" s="1" t="s">
        <v>1609</v>
      </c>
    </row>
    <row r="270" spans="5:5" x14ac:dyDescent="0.25">
      <c r="E270" s="1" t="s">
        <v>1610</v>
      </c>
    </row>
    <row r="271" spans="5:5" x14ac:dyDescent="0.25">
      <c r="E271" s="1" t="s">
        <v>1611</v>
      </c>
    </row>
    <row r="272" spans="5:5" x14ac:dyDescent="0.25">
      <c r="E272" s="1" t="s">
        <v>1612</v>
      </c>
    </row>
    <row r="273" spans="5:5" x14ac:dyDescent="0.25">
      <c r="E273" s="1" t="s">
        <v>1613</v>
      </c>
    </row>
    <row r="274" spans="5:5" x14ac:dyDescent="0.25">
      <c r="E274" s="1" t="s">
        <v>1614</v>
      </c>
    </row>
    <row r="275" spans="5:5" x14ac:dyDescent="0.25">
      <c r="E275" s="1" t="s">
        <v>1615</v>
      </c>
    </row>
    <row r="276" spans="5:5" x14ac:dyDescent="0.25">
      <c r="E276" s="1" t="s">
        <v>1616</v>
      </c>
    </row>
    <row r="277" spans="5:5" x14ac:dyDescent="0.25">
      <c r="E277" s="1" t="s">
        <v>1617</v>
      </c>
    </row>
    <row r="278" spans="5:5" x14ac:dyDescent="0.25">
      <c r="E278" s="1" t="s">
        <v>1618</v>
      </c>
    </row>
    <row r="279" spans="5:5" x14ac:dyDescent="0.25">
      <c r="E279" s="1" t="s">
        <v>1619</v>
      </c>
    </row>
    <row r="280" spans="5:5" x14ac:dyDescent="0.25">
      <c r="E280" s="1" t="s">
        <v>1620</v>
      </c>
    </row>
    <row r="281" spans="5:5" x14ac:dyDescent="0.25">
      <c r="E281" s="1" t="s">
        <v>1621</v>
      </c>
    </row>
    <row r="282" spans="5:5" x14ac:dyDescent="0.25">
      <c r="E282" s="1" t="s">
        <v>1622</v>
      </c>
    </row>
    <row r="283" spans="5:5" x14ac:dyDescent="0.25">
      <c r="E283" s="1" t="s">
        <v>1623</v>
      </c>
    </row>
    <row r="284" spans="5:5" x14ac:dyDescent="0.25">
      <c r="E284" s="1" t="s">
        <v>1624</v>
      </c>
    </row>
    <row r="285" spans="5:5" x14ac:dyDescent="0.25">
      <c r="E285" s="1" t="s">
        <v>1625</v>
      </c>
    </row>
    <row r="286" spans="5:5" x14ac:dyDescent="0.25">
      <c r="E286" s="1" t="s">
        <v>1626</v>
      </c>
    </row>
    <row r="287" spans="5:5" x14ac:dyDescent="0.25">
      <c r="E287" s="1" t="s">
        <v>1627</v>
      </c>
    </row>
    <row r="288" spans="5:5" x14ac:dyDescent="0.25">
      <c r="E288" s="1" t="s">
        <v>1628</v>
      </c>
    </row>
    <row r="289" spans="5:5" x14ac:dyDescent="0.25">
      <c r="E289" s="1" t="s">
        <v>1629</v>
      </c>
    </row>
    <row r="290" spans="5:5" x14ac:dyDescent="0.25">
      <c r="E290" s="1" t="s">
        <v>1630</v>
      </c>
    </row>
    <row r="291" spans="5:5" x14ac:dyDescent="0.25">
      <c r="E291" s="1" t="s">
        <v>1631</v>
      </c>
    </row>
    <row r="292" spans="5:5" x14ac:dyDescent="0.25">
      <c r="E292" s="1" t="s">
        <v>1632</v>
      </c>
    </row>
    <row r="293" spans="5:5" x14ac:dyDescent="0.25">
      <c r="E293" s="1" t="s">
        <v>1633</v>
      </c>
    </row>
    <row r="294" spans="5:5" x14ac:dyDescent="0.25">
      <c r="E294" s="1" t="s">
        <v>1634</v>
      </c>
    </row>
    <row r="295" spans="5:5" x14ac:dyDescent="0.25">
      <c r="E295" s="1" t="s">
        <v>1635</v>
      </c>
    </row>
    <row r="296" spans="5:5" x14ac:dyDescent="0.25">
      <c r="E296" s="1" t="s">
        <v>1636</v>
      </c>
    </row>
    <row r="297" spans="5:5" x14ac:dyDescent="0.25">
      <c r="E297" s="1" t="s">
        <v>1637</v>
      </c>
    </row>
    <row r="298" spans="5:5" x14ac:dyDescent="0.25">
      <c r="E298" s="1" t="s">
        <v>1638</v>
      </c>
    </row>
    <row r="299" spans="5:5" x14ac:dyDescent="0.25">
      <c r="E299" s="1" t="s">
        <v>1639</v>
      </c>
    </row>
    <row r="300" spans="5:5" x14ac:dyDescent="0.25">
      <c r="E300" s="1" t="s">
        <v>1640</v>
      </c>
    </row>
    <row r="301" spans="5:5" x14ac:dyDescent="0.25">
      <c r="E301" s="1" t="s">
        <v>1641</v>
      </c>
    </row>
    <row r="302" spans="5:5" x14ac:dyDescent="0.25">
      <c r="E302" s="1" t="s">
        <v>1642</v>
      </c>
    </row>
    <row r="303" spans="5:5" x14ac:dyDescent="0.25">
      <c r="E303" s="1" t="s">
        <v>1643</v>
      </c>
    </row>
    <row r="304" spans="5:5" x14ac:dyDescent="0.25">
      <c r="E304" s="1" t="s">
        <v>1644</v>
      </c>
    </row>
    <row r="305" spans="5:5" x14ac:dyDescent="0.25">
      <c r="E305" s="1" t="s">
        <v>1645</v>
      </c>
    </row>
    <row r="306" spans="5:5" x14ac:dyDescent="0.25">
      <c r="E306" s="1" t="s">
        <v>1646</v>
      </c>
    </row>
    <row r="307" spans="5:5" x14ac:dyDescent="0.25">
      <c r="E307" s="1" t="s">
        <v>1647</v>
      </c>
    </row>
    <row r="308" spans="5:5" x14ac:dyDescent="0.25">
      <c r="E308" s="1" t="s">
        <v>1648</v>
      </c>
    </row>
    <row r="309" spans="5:5" x14ac:dyDescent="0.25">
      <c r="E309" s="1" t="s">
        <v>1649</v>
      </c>
    </row>
    <row r="310" spans="5:5" x14ac:dyDescent="0.25">
      <c r="E310" s="1" t="s">
        <v>1650</v>
      </c>
    </row>
    <row r="311" spans="5:5" x14ac:dyDescent="0.25">
      <c r="E311" s="1" t="s">
        <v>1651</v>
      </c>
    </row>
    <row r="312" spans="5:5" x14ac:dyDescent="0.25">
      <c r="E312" s="1" t="s">
        <v>1652</v>
      </c>
    </row>
    <row r="313" spans="5:5" x14ac:dyDescent="0.25">
      <c r="E313" s="1" t="s">
        <v>1653</v>
      </c>
    </row>
    <row r="314" spans="5:5" x14ac:dyDescent="0.25">
      <c r="E314" s="1" t="s">
        <v>1654</v>
      </c>
    </row>
    <row r="315" spans="5:5" x14ac:dyDescent="0.25">
      <c r="E315" s="1" t="s">
        <v>1655</v>
      </c>
    </row>
    <row r="316" spans="5:5" x14ac:dyDescent="0.25">
      <c r="E316" s="1" t="s">
        <v>1656</v>
      </c>
    </row>
    <row r="317" spans="5:5" x14ac:dyDescent="0.25">
      <c r="E317" s="1" t="s">
        <v>1657</v>
      </c>
    </row>
    <row r="318" spans="5:5" x14ac:dyDescent="0.25">
      <c r="E318" s="1" t="s">
        <v>1658</v>
      </c>
    </row>
    <row r="319" spans="5:5" x14ac:dyDescent="0.25">
      <c r="E319" s="1" t="s">
        <v>1659</v>
      </c>
    </row>
    <row r="320" spans="5:5" x14ac:dyDescent="0.25">
      <c r="E320" s="1" t="s">
        <v>1660</v>
      </c>
    </row>
    <row r="321" spans="5:5" x14ac:dyDescent="0.25">
      <c r="E321" s="1" t="s">
        <v>1661</v>
      </c>
    </row>
    <row r="322" spans="5:5" x14ac:dyDescent="0.25">
      <c r="E322" s="1" t="s">
        <v>1662</v>
      </c>
    </row>
    <row r="323" spans="5:5" x14ac:dyDescent="0.25">
      <c r="E323" s="1" t="s">
        <v>1663</v>
      </c>
    </row>
    <row r="324" spans="5:5" x14ac:dyDescent="0.25">
      <c r="E324" s="1" t="s">
        <v>1664</v>
      </c>
    </row>
    <row r="325" spans="5:5" x14ac:dyDescent="0.25">
      <c r="E325" s="1" t="s">
        <v>1665</v>
      </c>
    </row>
    <row r="326" spans="5:5" x14ac:dyDescent="0.25">
      <c r="E326" s="1" t="s">
        <v>1666</v>
      </c>
    </row>
    <row r="327" spans="5:5" x14ac:dyDescent="0.25">
      <c r="E327" s="1" t="s">
        <v>1667</v>
      </c>
    </row>
    <row r="328" spans="5:5" x14ac:dyDescent="0.25">
      <c r="E328" s="1" t="s">
        <v>1668</v>
      </c>
    </row>
    <row r="329" spans="5:5" x14ac:dyDescent="0.25">
      <c r="E329" s="1" t="s">
        <v>1669</v>
      </c>
    </row>
    <row r="330" spans="5:5" x14ac:dyDescent="0.25">
      <c r="E330" s="1" t="s">
        <v>1670</v>
      </c>
    </row>
    <row r="331" spans="5:5" x14ac:dyDescent="0.25">
      <c r="E331" s="1" t="s">
        <v>1671</v>
      </c>
    </row>
    <row r="332" spans="5:5" x14ac:dyDescent="0.25">
      <c r="E332" s="1" t="s">
        <v>1672</v>
      </c>
    </row>
    <row r="333" spans="5:5" x14ac:dyDescent="0.25">
      <c r="E333" s="1" t="s">
        <v>1673</v>
      </c>
    </row>
    <row r="334" spans="5:5" x14ac:dyDescent="0.25">
      <c r="E334" s="1" t="s">
        <v>1674</v>
      </c>
    </row>
    <row r="335" spans="5:5" x14ac:dyDescent="0.25">
      <c r="E335" s="1" t="s">
        <v>1675</v>
      </c>
    </row>
    <row r="336" spans="5:5" x14ac:dyDescent="0.25">
      <c r="E336" s="1" t="s">
        <v>1676</v>
      </c>
    </row>
    <row r="337" spans="5:5" x14ac:dyDescent="0.25">
      <c r="E337" s="1" t="s">
        <v>1677</v>
      </c>
    </row>
    <row r="338" spans="5:5" x14ac:dyDescent="0.25">
      <c r="E338" s="1" t="s">
        <v>1678</v>
      </c>
    </row>
    <row r="339" spans="5:5" x14ac:dyDescent="0.25">
      <c r="E339" s="1" t="s">
        <v>1679</v>
      </c>
    </row>
    <row r="340" spans="5:5" x14ac:dyDescent="0.25">
      <c r="E340" s="1" t="s">
        <v>1680</v>
      </c>
    </row>
    <row r="341" spans="5:5" x14ac:dyDescent="0.25">
      <c r="E341" s="1" t="s">
        <v>1681</v>
      </c>
    </row>
    <row r="342" spans="5:5" x14ac:dyDescent="0.25">
      <c r="E342" s="1" t="s">
        <v>1682</v>
      </c>
    </row>
    <row r="343" spans="5:5" x14ac:dyDescent="0.25">
      <c r="E343" s="1" t="s">
        <v>1683</v>
      </c>
    </row>
    <row r="344" spans="5:5" x14ac:dyDescent="0.25">
      <c r="E344" s="1" t="s">
        <v>1684</v>
      </c>
    </row>
    <row r="345" spans="5:5" x14ac:dyDescent="0.25">
      <c r="E345" s="1" t="s">
        <v>1685</v>
      </c>
    </row>
    <row r="346" spans="5:5" x14ac:dyDescent="0.25">
      <c r="E346" s="1" t="s">
        <v>1686</v>
      </c>
    </row>
    <row r="347" spans="5:5" x14ac:dyDescent="0.25">
      <c r="E347" s="1" t="s">
        <v>1687</v>
      </c>
    </row>
    <row r="348" spans="5:5" x14ac:dyDescent="0.25">
      <c r="E348" s="1" t="s">
        <v>1688</v>
      </c>
    </row>
    <row r="349" spans="5:5" x14ac:dyDescent="0.25">
      <c r="E349" s="1" t="s">
        <v>1689</v>
      </c>
    </row>
    <row r="350" spans="5:5" x14ac:dyDescent="0.25">
      <c r="E350" s="1" t="s">
        <v>1690</v>
      </c>
    </row>
    <row r="351" spans="5:5" x14ac:dyDescent="0.25">
      <c r="E351" s="1" t="s">
        <v>1691</v>
      </c>
    </row>
    <row r="352" spans="5:5" x14ac:dyDescent="0.25">
      <c r="E352" s="1" t="s">
        <v>1692</v>
      </c>
    </row>
    <row r="353" spans="5:5" x14ac:dyDescent="0.25">
      <c r="E353" s="1" t="s">
        <v>1693</v>
      </c>
    </row>
    <row r="354" spans="5:5" x14ac:dyDescent="0.25">
      <c r="E354" s="1" t="s">
        <v>1694</v>
      </c>
    </row>
    <row r="355" spans="5:5" x14ac:dyDescent="0.25">
      <c r="E355" s="1" t="s">
        <v>1695</v>
      </c>
    </row>
    <row r="356" spans="5:5" x14ac:dyDescent="0.25">
      <c r="E356" s="1" t="s">
        <v>1696</v>
      </c>
    </row>
    <row r="357" spans="5:5" x14ac:dyDescent="0.25">
      <c r="E357" s="1" t="s">
        <v>1697</v>
      </c>
    </row>
    <row r="358" spans="5:5" x14ac:dyDescent="0.25">
      <c r="E358" s="1" t="s">
        <v>1698</v>
      </c>
    </row>
    <row r="359" spans="5:5" x14ac:dyDescent="0.25">
      <c r="E359" s="1" t="s">
        <v>1699</v>
      </c>
    </row>
    <row r="360" spans="5:5" x14ac:dyDescent="0.25">
      <c r="E360" s="1" t="s">
        <v>1700</v>
      </c>
    </row>
    <row r="361" spans="5:5" x14ac:dyDescent="0.25">
      <c r="E361" s="1" t="s">
        <v>1701</v>
      </c>
    </row>
    <row r="362" spans="5:5" x14ac:dyDescent="0.25">
      <c r="E362" s="1" t="s">
        <v>1702</v>
      </c>
    </row>
    <row r="363" spans="5:5" x14ac:dyDescent="0.25">
      <c r="E363" s="1" t="s">
        <v>1703</v>
      </c>
    </row>
    <row r="364" spans="5:5" x14ac:dyDescent="0.25">
      <c r="E364" s="1" t="s">
        <v>1704</v>
      </c>
    </row>
    <row r="365" spans="5:5" x14ac:dyDescent="0.25">
      <c r="E365" s="1" t="s">
        <v>1705</v>
      </c>
    </row>
    <row r="366" spans="5:5" x14ac:dyDescent="0.25">
      <c r="E366" s="1" t="s">
        <v>1706</v>
      </c>
    </row>
    <row r="367" spans="5:5" x14ac:dyDescent="0.25">
      <c r="E367" s="1" t="s">
        <v>1707</v>
      </c>
    </row>
    <row r="368" spans="5:5" x14ac:dyDescent="0.25">
      <c r="E368" s="1" t="s">
        <v>1708</v>
      </c>
    </row>
    <row r="369" spans="5:5" x14ac:dyDescent="0.25">
      <c r="E369" s="1" t="s">
        <v>1709</v>
      </c>
    </row>
    <row r="370" spans="5:5" x14ac:dyDescent="0.25">
      <c r="E370" s="1" t="s">
        <v>1710</v>
      </c>
    </row>
    <row r="371" spans="5:5" x14ac:dyDescent="0.25">
      <c r="E371" s="1" t="s">
        <v>1711</v>
      </c>
    </row>
    <row r="372" spans="5:5" x14ac:dyDescent="0.25">
      <c r="E372" s="1" t="s">
        <v>1712</v>
      </c>
    </row>
    <row r="373" spans="5:5" x14ac:dyDescent="0.25">
      <c r="E373" s="1" t="s">
        <v>1713</v>
      </c>
    </row>
    <row r="374" spans="5:5" x14ac:dyDescent="0.25">
      <c r="E374" s="1" t="s">
        <v>1714</v>
      </c>
    </row>
    <row r="375" spans="5:5" x14ac:dyDescent="0.25">
      <c r="E375" s="1" t="s">
        <v>1715</v>
      </c>
    </row>
    <row r="376" spans="5:5" x14ac:dyDescent="0.25">
      <c r="E376" s="1" t="s">
        <v>1716</v>
      </c>
    </row>
    <row r="377" spans="5:5" x14ac:dyDescent="0.25">
      <c r="E377" s="1" t="s">
        <v>1717</v>
      </c>
    </row>
    <row r="378" spans="5:5" x14ac:dyDescent="0.25">
      <c r="E378" s="1" t="s">
        <v>1718</v>
      </c>
    </row>
    <row r="379" spans="5:5" x14ac:dyDescent="0.25">
      <c r="E379" s="1" t="s">
        <v>1719</v>
      </c>
    </row>
    <row r="380" spans="5:5" x14ac:dyDescent="0.25">
      <c r="E380" s="1" t="s">
        <v>1720</v>
      </c>
    </row>
    <row r="381" spans="5:5" x14ac:dyDescent="0.25">
      <c r="E381" s="1" t="s">
        <v>1721</v>
      </c>
    </row>
    <row r="382" spans="5:5" x14ac:dyDescent="0.25">
      <c r="E382" s="1" t="s">
        <v>1722</v>
      </c>
    </row>
    <row r="383" spans="5:5" x14ac:dyDescent="0.25">
      <c r="E383" s="1" t="s">
        <v>1723</v>
      </c>
    </row>
    <row r="384" spans="5:5" x14ac:dyDescent="0.25">
      <c r="E384" s="1" t="s">
        <v>1724</v>
      </c>
    </row>
    <row r="385" spans="5:5" x14ac:dyDescent="0.25">
      <c r="E385" s="1" t="s">
        <v>1725</v>
      </c>
    </row>
    <row r="386" spans="5:5" x14ac:dyDescent="0.25">
      <c r="E386" s="1" t="s">
        <v>1726</v>
      </c>
    </row>
    <row r="387" spans="5:5" x14ac:dyDescent="0.25">
      <c r="E387" s="1" t="s">
        <v>1727</v>
      </c>
    </row>
    <row r="388" spans="5:5" x14ac:dyDescent="0.25">
      <c r="E388" s="1" t="s">
        <v>1728</v>
      </c>
    </row>
    <row r="389" spans="5:5" x14ac:dyDescent="0.25">
      <c r="E389" s="1" t="s">
        <v>1729</v>
      </c>
    </row>
    <row r="390" spans="5:5" x14ac:dyDescent="0.25">
      <c r="E390" s="1" t="s">
        <v>1730</v>
      </c>
    </row>
    <row r="391" spans="5:5" x14ac:dyDescent="0.25">
      <c r="E391" s="1" t="s">
        <v>1731</v>
      </c>
    </row>
    <row r="392" spans="5:5" x14ac:dyDescent="0.25">
      <c r="E392" s="1" t="s">
        <v>1732</v>
      </c>
    </row>
    <row r="393" spans="5:5" x14ac:dyDescent="0.25">
      <c r="E393" s="1" t="s">
        <v>1733</v>
      </c>
    </row>
    <row r="394" spans="5:5" x14ac:dyDescent="0.25">
      <c r="E394" s="1" t="s">
        <v>1734</v>
      </c>
    </row>
    <row r="395" spans="5:5" x14ac:dyDescent="0.25">
      <c r="E395" s="1" t="s">
        <v>1735</v>
      </c>
    </row>
    <row r="396" spans="5:5" x14ac:dyDescent="0.25">
      <c r="E396" s="1" t="s">
        <v>1736</v>
      </c>
    </row>
    <row r="397" spans="5:5" x14ac:dyDescent="0.25">
      <c r="E397" s="1" t="s">
        <v>1737</v>
      </c>
    </row>
    <row r="398" spans="5:5" x14ac:dyDescent="0.25">
      <c r="E398" s="1" t="s">
        <v>1738</v>
      </c>
    </row>
    <row r="399" spans="5:5" x14ac:dyDescent="0.25">
      <c r="E399" s="1" t="s">
        <v>1739</v>
      </c>
    </row>
    <row r="400" spans="5:5" x14ac:dyDescent="0.25">
      <c r="E400" s="1" t="s">
        <v>1740</v>
      </c>
    </row>
    <row r="401" spans="5:5" x14ac:dyDescent="0.25">
      <c r="E401" s="1" t="s">
        <v>1741</v>
      </c>
    </row>
    <row r="402" spans="5:5" x14ac:dyDescent="0.25">
      <c r="E402" s="1" t="s">
        <v>1742</v>
      </c>
    </row>
    <row r="403" spans="5:5" x14ac:dyDescent="0.25">
      <c r="E403" s="1" t="s">
        <v>1743</v>
      </c>
    </row>
    <row r="404" spans="5:5" x14ac:dyDescent="0.25">
      <c r="E404" s="1" t="s">
        <v>1744</v>
      </c>
    </row>
    <row r="405" spans="5:5" x14ac:dyDescent="0.25">
      <c r="E405" s="1" t="s">
        <v>1745</v>
      </c>
    </row>
    <row r="406" spans="5:5" x14ac:dyDescent="0.25">
      <c r="E406" s="1" t="s">
        <v>1746</v>
      </c>
    </row>
    <row r="407" spans="5:5" x14ac:dyDescent="0.25">
      <c r="E407" s="1" t="s">
        <v>1747</v>
      </c>
    </row>
    <row r="408" spans="5:5" x14ac:dyDescent="0.25">
      <c r="E408" s="1" t="s">
        <v>1748</v>
      </c>
    </row>
    <row r="409" spans="5:5" x14ac:dyDescent="0.25">
      <c r="E409" s="1" t="s">
        <v>1749</v>
      </c>
    </row>
    <row r="410" spans="5:5" x14ac:dyDescent="0.25">
      <c r="E410" s="1" t="s">
        <v>1750</v>
      </c>
    </row>
    <row r="411" spans="5:5" x14ac:dyDescent="0.25">
      <c r="E411" s="1" t="s">
        <v>1751</v>
      </c>
    </row>
    <row r="412" spans="5:5" x14ac:dyDescent="0.25">
      <c r="E412" s="1" t="s">
        <v>1752</v>
      </c>
    </row>
    <row r="413" spans="5:5" x14ac:dyDescent="0.25">
      <c r="E413" s="1" t="s">
        <v>1753</v>
      </c>
    </row>
    <row r="414" spans="5:5" x14ac:dyDescent="0.25">
      <c r="E414" s="1" t="s">
        <v>1754</v>
      </c>
    </row>
    <row r="415" spans="5:5" x14ac:dyDescent="0.25">
      <c r="E415" s="1" t="s">
        <v>1755</v>
      </c>
    </row>
    <row r="416" spans="5:5" x14ac:dyDescent="0.25">
      <c r="E416" s="1" t="s">
        <v>1756</v>
      </c>
    </row>
    <row r="417" spans="5:5" x14ac:dyDescent="0.25">
      <c r="E417" s="1" t="s">
        <v>1757</v>
      </c>
    </row>
    <row r="418" spans="5:5" x14ac:dyDescent="0.25">
      <c r="E418" s="1" t="s">
        <v>1758</v>
      </c>
    </row>
    <row r="419" spans="5:5" x14ac:dyDescent="0.25">
      <c r="E419" s="1" t="s">
        <v>1759</v>
      </c>
    </row>
    <row r="420" spans="5:5" x14ac:dyDescent="0.25">
      <c r="E420" s="1" t="s">
        <v>1760</v>
      </c>
    </row>
    <row r="421" spans="5:5" x14ac:dyDescent="0.25">
      <c r="E421" s="1" t="s">
        <v>1761</v>
      </c>
    </row>
    <row r="422" spans="5:5" x14ac:dyDescent="0.25">
      <c r="E422" s="1" t="s">
        <v>1762</v>
      </c>
    </row>
    <row r="423" spans="5:5" x14ac:dyDescent="0.25">
      <c r="E423" s="1" t="s">
        <v>1763</v>
      </c>
    </row>
    <row r="424" spans="5:5" x14ac:dyDescent="0.25">
      <c r="E424" s="1" t="s">
        <v>1764</v>
      </c>
    </row>
    <row r="425" spans="5:5" x14ac:dyDescent="0.25">
      <c r="E425" s="1" t="s">
        <v>1765</v>
      </c>
    </row>
    <row r="426" spans="5:5" x14ac:dyDescent="0.25">
      <c r="E426" s="1" t="s">
        <v>1766</v>
      </c>
    </row>
    <row r="427" spans="5:5" x14ac:dyDescent="0.25">
      <c r="E427" s="1" t="s">
        <v>1767</v>
      </c>
    </row>
    <row r="428" spans="5:5" x14ac:dyDescent="0.25">
      <c r="E428" s="1" t="s">
        <v>1768</v>
      </c>
    </row>
    <row r="429" spans="5:5" x14ac:dyDescent="0.25">
      <c r="E429" s="1" t="s">
        <v>1769</v>
      </c>
    </row>
    <row r="430" spans="5:5" x14ac:dyDescent="0.25">
      <c r="E430" s="1" t="s">
        <v>1770</v>
      </c>
    </row>
    <row r="431" spans="5:5" x14ac:dyDescent="0.25">
      <c r="E431" s="1" t="s">
        <v>1771</v>
      </c>
    </row>
    <row r="432" spans="5:5" x14ac:dyDescent="0.25">
      <c r="E432" s="1" t="s">
        <v>1772</v>
      </c>
    </row>
    <row r="433" spans="5:5" x14ac:dyDescent="0.25">
      <c r="E433" s="1" t="s">
        <v>1773</v>
      </c>
    </row>
    <row r="434" spans="5:5" x14ac:dyDescent="0.25">
      <c r="E434" s="1" t="s">
        <v>1774</v>
      </c>
    </row>
    <row r="435" spans="5:5" x14ac:dyDescent="0.25">
      <c r="E435" s="1" t="s">
        <v>1775</v>
      </c>
    </row>
    <row r="436" spans="5:5" x14ac:dyDescent="0.25">
      <c r="E436" s="1" t="s">
        <v>1776</v>
      </c>
    </row>
    <row r="437" spans="5:5" x14ac:dyDescent="0.25">
      <c r="E437" s="1" t="s">
        <v>1777</v>
      </c>
    </row>
    <row r="438" spans="5:5" x14ac:dyDescent="0.25">
      <c r="E438" s="1" t="s">
        <v>1778</v>
      </c>
    </row>
    <row r="439" spans="5:5" x14ac:dyDescent="0.25">
      <c r="E439" s="1" t="s">
        <v>1779</v>
      </c>
    </row>
    <row r="440" spans="5:5" x14ac:dyDescent="0.25">
      <c r="E440" s="1" t="s">
        <v>1780</v>
      </c>
    </row>
    <row r="441" spans="5:5" x14ac:dyDescent="0.25">
      <c r="E441" s="1" t="s">
        <v>1781</v>
      </c>
    </row>
    <row r="442" spans="5:5" x14ac:dyDescent="0.25">
      <c r="E442" s="1" t="s">
        <v>1782</v>
      </c>
    </row>
    <row r="443" spans="5:5" x14ac:dyDescent="0.25">
      <c r="E443" s="1" t="s">
        <v>1783</v>
      </c>
    </row>
    <row r="444" spans="5:5" x14ac:dyDescent="0.25">
      <c r="E444" s="1" t="s">
        <v>1784</v>
      </c>
    </row>
    <row r="445" spans="5:5" x14ac:dyDescent="0.25">
      <c r="E445" s="1" t="s">
        <v>1785</v>
      </c>
    </row>
    <row r="446" spans="5:5" x14ac:dyDescent="0.25">
      <c r="E446" s="1" t="s">
        <v>1786</v>
      </c>
    </row>
    <row r="447" spans="5:5" x14ac:dyDescent="0.25">
      <c r="E447" s="1" t="s">
        <v>1787</v>
      </c>
    </row>
    <row r="448" spans="5:5" x14ac:dyDescent="0.25">
      <c r="E448" s="1" t="s">
        <v>1788</v>
      </c>
    </row>
    <row r="449" spans="5:5" x14ac:dyDescent="0.25">
      <c r="E449" s="1" t="s">
        <v>1789</v>
      </c>
    </row>
    <row r="450" spans="5:5" x14ac:dyDescent="0.25">
      <c r="E450" s="1" t="s">
        <v>1790</v>
      </c>
    </row>
    <row r="451" spans="5:5" x14ac:dyDescent="0.25">
      <c r="E451" s="1" t="s">
        <v>1791</v>
      </c>
    </row>
    <row r="452" spans="5:5" x14ac:dyDescent="0.25">
      <c r="E452" s="1" t="s">
        <v>1792</v>
      </c>
    </row>
    <row r="453" spans="5:5" x14ac:dyDescent="0.25">
      <c r="E453" s="1" t="s">
        <v>1793</v>
      </c>
    </row>
    <row r="454" spans="5:5" x14ac:dyDescent="0.25">
      <c r="E454" s="1" t="s">
        <v>1794</v>
      </c>
    </row>
    <row r="455" spans="5:5" x14ac:dyDescent="0.25">
      <c r="E455" s="1" t="s">
        <v>1795</v>
      </c>
    </row>
    <row r="456" spans="5:5" x14ac:dyDescent="0.25">
      <c r="E456" s="1" t="s">
        <v>1796</v>
      </c>
    </row>
    <row r="457" spans="5:5" x14ac:dyDescent="0.25">
      <c r="E457" s="1" t="s">
        <v>1797</v>
      </c>
    </row>
    <row r="458" spans="5:5" x14ac:dyDescent="0.25">
      <c r="E458" s="1" t="s">
        <v>1798</v>
      </c>
    </row>
    <row r="459" spans="5:5" x14ac:dyDescent="0.25">
      <c r="E459" s="1" t="s">
        <v>1799</v>
      </c>
    </row>
    <row r="460" spans="5:5" x14ac:dyDescent="0.25">
      <c r="E460" s="1" t="s">
        <v>1800</v>
      </c>
    </row>
    <row r="461" spans="5:5" x14ac:dyDescent="0.25">
      <c r="E461" s="1" t="s">
        <v>1801</v>
      </c>
    </row>
    <row r="462" spans="5:5" x14ac:dyDescent="0.25">
      <c r="E462" s="1" t="s">
        <v>1802</v>
      </c>
    </row>
    <row r="463" spans="5:5" x14ac:dyDescent="0.25">
      <c r="E463" s="1" t="s">
        <v>1803</v>
      </c>
    </row>
    <row r="464" spans="5:5" x14ac:dyDescent="0.25">
      <c r="E464" s="1" t="s">
        <v>1804</v>
      </c>
    </row>
    <row r="465" spans="5:5" x14ac:dyDescent="0.25">
      <c r="E465" s="1" t="s">
        <v>1805</v>
      </c>
    </row>
    <row r="466" spans="5:5" x14ac:dyDescent="0.25">
      <c r="E466" s="1" t="s">
        <v>1806</v>
      </c>
    </row>
    <row r="467" spans="5:5" x14ac:dyDescent="0.25">
      <c r="E467" s="1" t="s">
        <v>1807</v>
      </c>
    </row>
    <row r="468" spans="5:5" x14ac:dyDescent="0.25">
      <c r="E468" s="1" t="s">
        <v>1808</v>
      </c>
    </row>
    <row r="469" spans="5:5" x14ac:dyDescent="0.25">
      <c r="E469" s="1" t="s">
        <v>1809</v>
      </c>
    </row>
    <row r="470" spans="5:5" x14ac:dyDescent="0.25">
      <c r="E470" s="1" t="s">
        <v>1810</v>
      </c>
    </row>
    <row r="471" spans="5:5" x14ac:dyDescent="0.25">
      <c r="E471" s="1" t="s">
        <v>1811</v>
      </c>
    </row>
    <row r="472" spans="5:5" x14ac:dyDescent="0.25">
      <c r="E472" s="1" t="s">
        <v>1812</v>
      </c>
    </row>
    <row r="473" spans="5:5" x14ac:dyDescent="0.25">
      <c r="E473" s="1" t="s">
        <v>1813</v>
      </c>
    </row>
    <row r="474" spans="5:5" x14ac:dyDescent="0.25">
      <c r="E474" s="1" t="s">
        <v>1814</v>
      </c>
    </row>
    <row r="475" spans="5:5" x14ac:dyDescent="0.25">
      <c r="E475" s="1" t="s">
        <v>1815</v>
      </c>
    </row>
    <row r="476" spans="5:5" x14ac:dyDescent="0.25">
      <c r="E476" s="1" t="s">
        <v>1816</v>
      </c>
    </row>
    <row r="477" spans="5:5" x14ac:dyDescent="0.25">
      <c r="E477" s="1" t="s">
        <v>1817</v>
      </c>
    </row>
    <row r="478" spans="5:5" x14ac:dyDescent="0.25">
      <c r="E478" s="1" t="s">
        <v>1818</v>
      </c>
    </row>
    <row r="479" spans="5:5" x14ac:dyDescent="0.25">
      <c r="E479" s="1" t="s">
        <v>1819</v>
      </c>
    </row>
    <row r="480" spans="5:5" x14ac:dyDescent="0.25">
      <c r="E480" s="1" t="s">
        <v>1820</v>
      </c>
    </row>
    <row r="481" spans="5:5" x14ac:dyDescent="0.25">
      <c r="E481" s="1" t="s">
        <v>1821</v>
      </c>
    </row>
    <row r="482" spans="5:5" x14ac:dyDescent="0.25">
      <c r="E482" s="1" t="s">
        <v>1822</v>
      </c>
    </row>
    <row r="483" spans="5:5" x14ac:dyDescent="0.25">
      <c r="E483" s="1" t="s">
        <v>1823</v>
      </c>
    </row>
    <row r="484" spans="5:5" x14ac:dyDescent="0.25">
      <c r="E484" s="1" t="s">
        <v>1824</v>
      </c>
    </row>
    <row r="485" spans="5:5" x14ac:dyDescent="0.25">
      <c r="E485" s="1" t="s">
        <v>1825</v>
      </c>
    </row>
    <row r="486" spans="5:5" x14ac:dyDescent="0.25">
      <c r="E486" s="1" t="s">
        <v>1826</v>
      </c>
    </row>
    <row r="487" spans="5:5" x14ac:dyDescent="0.25">
      <c r="E487" s="1" t="s">
        <v>1827</v>
      </c>
    </row>
    <row r="488" spans="5:5" x14ac:dyDescent="0.25">
      <c r="E488" s="1" t="s">
        <v>1828</v>
      </c>
    </row>
    <row r="489" spans="5:5" x14ac:dyDescent="0.25">
      <c r="E489" s="1" t="s">
        <v>1829</v>
      </c>
    </row>
    <row r="490" spans="5:5" x14ac:dyDescent="0.25">
      <c r="E490" s="1" t="s">
        <v>1830</v>
      </c>
    </row>
    <row r="491" spans="5:5" x14ac:dyDescent="0.25">
      <c r="E491" s="1" t="s">
        <v>1831</v>
      </c>
    </row>
    <row r="492" spans="5:5" x14ac:dyDescent="0.25">
      <c r="E492" s="1" t="s">
        <v>1832</v>
      </c>
    </row>
    <row r="493" spans="5:5" x14ac:dyDescent="0.25">
      <c r="E493" s="1" t="s">
        <v>1833</v>
      </c>
    </row>
    <row r="494" spans="5:5" x14ac:dyDescent="0.25">
      <c r="E494" s="1" t="s">
        <v>1834</v>
      </c>
    </row>
    <row r="495" spans="5:5" x14ac:dyDescent="0.25">
      <c r="E495" s="1" t="s">
        <v>1835</v>
      </c>
    </row>
    <row r="496" spans="5:5" x14ac:dyDescent="0.25">
      <c r="E496" s="1" t="s">
        <v>1836</v>
      </c>
    </row>
    <row r="497" spans="5:5" x14ac:dyDescent="0.25">
      <c r="E497" s="1" t="s">
        <v>1837</v>
      </c>
    </row>
    <row r="498" spans="5:5" x14ac:dyDescent="0.25">
      <c r="E498" s="1" t="s">
        <v>1838</v>
      </c>
    </row>
    <row r="499" spans="5:5" x14ac:dyDescent="0.25">
      <c r="E499" s="1" t="s">
        <v>1839</v>
      </c>
    </row>
    <row r="500" spans="5:5" x14ac:dyDescent="0.25">
      <c r="E500" s="1" t="s">
        <v>1840</v>
      </c>
    </row>
    <row r="501" spans="5:5" x14ac:dyDescent="0.25">
      <c r="E501" s="1" t="s">
        <v>1841</v>
      </c>
    </row>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B1D80-6365-48E1-BCD4-B30B722826A5}">
  <sheetPr codeName="Sheet5">
    <tabColor theme="0"/>
  </sheetPr>
  <dimension ref="A1:D73"/>
  <sheetViews>
    <sheetView workbookViewId="0">
      <selection activeCell="C24" sqref="C24"/>
    </sheetView>
  </sheetViews>
  <sheetFormatPr defaultRowHeight="14" x14ac:dyDescent="0.3"/>
  <cols>
    <col min="1" max="1" width="19.26953125" bestFit="1" customWidth="1"/>
  </cols>
  <sheetData>
    <row r="1" spans="1:4" x14ac:dyDescent="0.3">
      <c r="A1" t="s">
        <v>0</v>
      </c>
      <c r="D1" t="s">
        <v>1</v>
      </c>
    </row>
    <row r="2" spans="1:4" x14ac:dyDescent="0.3">
      <c r="A2" t="s">
        <v>2</v>
      </c>
      <c r="D2" t="s">
        <v>3</v>
      </c>
    </row>
    <row r="3" spans="1:4" x14ac:dyDescent="0.3">
      <c r="A3" t="s">
        <v>4</v>
      </c>
      <c r="D3" t="s">
        <v>5</v>
      </c>
    </row>
    <row r="4" spans="1:4" x14ac:dyDescent="0.3">
      <c r="A4" t="s">
        <v>6</v>
      </c>
      <c r="D4" t="s">
        <v>7</v>
      </c>
    </row>
    <row r="5" spans="1:4" x14ac:dyDescent="0.3">
      <c r="A5" t="s">
        <v>8</v>
      </c>
      <c r="D5" t="s">
        <v>9</v>
      </c>
    </row>
    <row r="6" spans="1:4" x14ac:dyDescent="0.3">
      <c r="A6" t="s">
        <v>10</v>
      </c>
      <c r="D6" t="s">
        <v>11</v>
      </c>
    </row>
    <row r="7" spans="1:4" x14ac:dyDescent="0.3">
      <c r="A7" t="s">
        <v>12</v>
      </c>
      <c r="D7" t="s">
        <v>13</v>
      </c>
    </row>
    <row r="8" spans="1:4" x14ac:dyDescent="0.3">
      <c r="A8" t="s">
        <v>14</v>
      </c>
      <c r="D8" t="s">
        <v>15</v>
      </c>
    </row>
    <row r="9" spans="1:4" x14ac:dyDescent="0.3">
      <c r="A9" t="s">
        <v>16</v>
      </c>
      <c r="D9" t="s">
        <v>17</v>
      </c>
    </row>
    <row r="10" spans="1:4" x14ac:dyDescent="0.3">
      <c r="A10" t="s">
        <v>18</v>
      </c>
      <c r="D10" t="s">
        <v>19</v>
      </c>
    </row>
    <row r="11" spans="1:4" x14ac:dyDescent="0.3">
      <c r="A11" t="s">
        <v>20</v>
      </c>
      <c r="D11" t="s">
        <v>21</v>
      </c>
    </row>
    <row r="12" spans="1:4" x14ac:dyDescent="0.3">
      <c r="A12" t="s">
        <v>22</v>
      </c>
      <c r="D12" t="s">
        <v>23</v>
      </c>
    </row>
    <row r="13" spans="1:4" x14ac:dyDescent="0.3">
      <c r="A13" t="s">
        <v>24</v>
      </c>
      <c r="D13" t="s">
        <v>25</v>
      </c>
    </row>
    <row r="14" spans="1:4" x14ac:dyDescent="0.3">
      <c r="A14" t="s">
        <v>26</v>
      </c>
      <c r="D14" t="s">
        <v>27</v>
      </c>
    </row>
    <row r="15" spans="1:4" x14ac:dyDescent="0.3">
      <c r="A15" t="s">
        <v>28</v>
      </c>
      <c r="D15" t="s">
        <v>29</v>
      </c>
    </row>
    <row r="16" spans="1:4" x14ac:dyDescent="0.3">
      <c r="A16" t="s">
        <v>30</v>
      </c>
      <c r="D16" t="s">
        <v>31</v>
      </c>
    </row>
    <row r="17" spans="1:4" x14ac:dyDescent="0.3">
      <c r="A17" t="s">
        <v>32</v>
      </c>
      <c r="D17" t="s">
        <v>33</v>
      </c>
    </row>
    <row r="18" spans="1:4" x14ac:dyDescent="0.3">
      <c r="A18" t="s">
        <v>34</v>
      </c>
      <c r="D18" t="s">
        <v>35</v>
      </c>
    </row>
    <row r="19" spans="1:4" x14ac:dyDescent="0.3">
      <c r="A19" t="s">
        <v>36</v>
      </c>
      <c r="D19" t="s">
        <v>37</v>
      </c>
    </row>
    <row r="20" spans="1:4" x14ac:dyDescent="0.3">
      <c r="A20" t="s">
        <v>38</v>
      </c>
      <c r="D20" t="s">
        <v>39</v>
      </c>
    </row>
    <row r="21" spans="1:4" x14ac:dyDescent="0.3">
      <c r="A21" t="s">
        <v>40</v>
      </c>
      <c r="D21" t="s">
        <v>41</v>
      </c>
    </row>
    <row r="22" spans="1:4" x14ac:dyDescent="0.3">
      <c r="A22" t="s">
        <v>42</v>
      </c>
      <c r="D22" t="s">
        <v>43</v>
      </c>
    </row>
    <row r="23" spans="1:4" x14ac:dyDescent="0.3">
      <c r="A23" t="s">
        <v>44</v>
      </c>
      <c r="D23" t="s">
        <v>45</v>
      </c>
    </row>
    <row r="24" spans="1:4" x14ac:dyDescent="0.3">
      <c r="A24" t="s">
        <v>46</v>
      </c>
      <c r="D24" t="s">
        <v>47</v>
      </c>
    </row>
    <row r="25" spans="1:4" x14ac:dyDescent="0.3">
      <c r="A25" t="s">
        <v>48</v>
      </c>
      <c r="D25" t="s">
        <v>49</v>
      </c>
    </row>
    <row r="26" spans="1:4" x14ac:dyDescent="0.3">
      <c r="A26" t="s">
        <v>50</v>
      </c>
      <c r="D26" t="s">
        <v>51</v>
      </c>
    </row>
    <row r="27" spans="1:4" x14ac:dyDescent="0.3">
      <c r="A27" t="s">
        <v>52</v>
      </c>
      <c r="D27" t="s">
        <v>53</v>
      </c>
    </row>
    <row r="28" spans="1:4" x14ac:dyDescent="0.3">
      <c r="A28" t="s">
        <v>54</v>
      </c>
      <c r="D28" t="s">
        <v>55</v>
      </c>
    </row>
    <row r="29" spans="1:4" x14ac:dyDescent="0.3">
      <c r="A29" t="s">
        <v>56</v>
      </c>
      <c r="D29" t="s">
        <v>57</v>
      </c>
    </row>
    <row r="30" spans="1:4" x14ac:dyDescent="0.3">
      <c r="A30" t="s">
        <v>58</v>
      </c>
      <c r="D30" t="s">
        <v>59</v>
      </c>
    </row>
    <row r="31" spans="1:4" x14ac:dyDescent="0.3">
      <c r="A31" t="s">
        <v>60</v>
      </c>
      <c r="D31" t="s">
        <v>61</v>
      </c>
    </row>
    <row r="32" spans="1:4" x14ac:dyDescent="0.3">
      <c r="A32" t="s">
        <v>62</v>
      </c>
      <c r="D32" t="s">
        <v>63</v>
      </c>
    </row>
    <row r="33" spans="1:4" x14ac:dyDescent="0.3">
      <c r="A33" t="s">
        <v>64</v>
      </c>
      <c r="D33" t="s">
        <v>65</v>
      </c>
    </row>
    <row r="34" spans="1:4" x14ac:dyDescent="0.3">
      <c r="A34" t="s">
        <v>66</v>
      </c>
      <c r="D34" t="s">
        <v>67</v>
      </c>
    </row>
    <row r="35" spans="1:4" x14ac:dyDescent="0.3">
      <c r="A35" t="s">
        <v>68</v>
      </c>
    </row>
    <row r="36" spans="1:4" x14ac:dyDescent="0.3">
      <c r="A36" t="s">
        <v>69</v>
      </c>
    </row>
    <row r="37" spans="1:4" x14ac:dyDescent="0.3">
      <c r="A37" t="s">
        <v>70</v>
      </c>
    </row>
    <row r="38" spans="1:4" x14ac:dyDescent="0.3">
      <c r="A38" t="s">
        <v>71</v>
      </c>
    </row>
    <row r="39" spans="1:4" x14ac:dyDescent="0.3">
      <c r="A39" t="s">
        <v>72</v>
      </c>
    </row>
    <row r="40" spans="1:4" x14ac:dyDescent="0.3">
      <c r="A40" t="s">
        <v>73</v>
      </c>
    </row>
    <row r="41" spans="1:4" x14ac:dyDescent="0.3">
      <c r="A41" t="s">
        <v>74</v>
      </c>
    </row>
    <row r="42" spans="1:4" x14ac:dyDescent="0.3">
      <c r="A42" t="s">
        <v>75</v>
      </c>
    </row>
    <row r="43" spans="1:4" x14ac:dyDescent="0.3">
      <c r="A43" t="s">
        <v>76</v>
      </c>
    </row>
    <row r="44" spans="1:4" x14ac:dyDescent="0.3">
      <c r="A44" t="s">
        <v>77</v>
      </c>
    </row>
    <row r="45" spans="1:4" x14ac:dyDescent="0.3">
      <c r="A45" t="s">
        <v>78</v>
      </c>
    </row>
    <row r="46" spans="1:4" x14ac:dyDescent="0.3">
      <c r="A46" t="s">
        <v>79</v>
      </c>
    </row>
    <row r="47" spans="1:4" x14ac:dyDescent="0.3">
      <c r="A47" t="s">
        <v>80</v>
      </c>
    </row>
    <row r="48" spans="1:4" x14ac:dyDescent="0.3">
      <c r="A48" t="s">
        <v>81</v>
      </c>
    </row>
    <row r="49" spans="1:1" x14ac:dyDescent="0.3">
      <c r="A49" t="s">
        <v>82</v>
      </c>
    </row>
    <row r="50" spans="1:1" x14ac:dyDescent="0.3">
      <c r="A50" t="s">
        <v>83</v>
      </c>
    </row>
    <row r="51" spans="1:1" x14ac:dyDescent="0.3">
      <c r="A51" t="s">
        <v>84</v>
      </c>
    </row>
    <row r="52" spans="1:1" x14ac:dyDescent="0.3">
      <c r="A52" t="s">
        <v>85</v>
      </c>
    </row>
    <row r="53" spans="1:1" x14ac:dyDescent="0.3">
      <c r="A53" t="s">
        <v>86</v>
      </c>
    </row>
    <row r="54" spans="1:1" x14ac:dyDescent="0.3">
      <c r="A54" t="s">
        <v>87</v>
      </c>
    </row>
    <row r="55" spans="1:1" x14ac:dyDescent="0.3">
      <c r="A55" t="s">
        <v>88</v>
      </c>
    </row>
    <row r="56" spans="1:1" x14ac:dyDescent="0.3">
      <c r="A56" t="s">
        <v>89</v>
      </c>
    </row>
    <row r="57" spans="1:1" x14ac:dyDescent="0.3">
      <c r="A57" t="s">
        <v>90</v>
      </c>
    </row>
    <row r="58" spans="1:1" x14ac:dyDescent="0.3">
      <c r="A58" t="s">
        <v>91</v>
      </c>
    </row>
    <row r="59" spans="1:1" x14ac:dyDescent="0.3">
      <c r="A59" t="s">
        <v>92</v>
      </c>
    </row>
    <row r="60" spans="1:1" x14ac:dyDescent="0.3">
      <c r="A60" t="s">
        <v>93</v>
      </c>
    </row>
    <row r="61" spans="1:1" x14ac:dyDescent="0.3">
      <c r="A61" t="s">
        <v>94</v>
      </c>
    </row>
    <row r="62" spans="1:1" x14ac:dyDescent="0.3">
      <c r="A62" t="s">
        <v>95</v>
      </c>
    </row>
    <row r="63" spans="1:1" x14ac:dyDescent="0.3">
      <c r="A63" t="s">
        <v>96</v>
      </c>
    </row>
    <row r="64" spans="1:1" x14ac:dyDescent="0.3">
      <c r="A64" t="s">
        <v>97</v>
      </c>
    </row>
    <row r="65" spans="1:1" x14ac:dyDescent="0.3">
      <c r="A65" t="s">
        <v>98</v>
      </c>
    </row>
    <row r="66" spans="1:1" x14ac:dyDescent="0.3">
      <c r="A66" t="s">
        <v>99</v>
      </c>
    </row>
    <row r="67" spans="1:1" x14ac:dyDescent="0.3">
      <c r="A67" t="s">
        <v>100</v>
      </c>
    </row>
    <row r="68" spans="1:1" x14ac:dyDescent="0.3">
      <c r="A68" t="s">
        <v>101</v>
      </c>
    </row>
    <row r="69" spans="1:1" x14ac:dyDescent="0.3">
      <c r="A69" t="s">
        <v>102</v>
      </c>
    </row>
    <row r="70" spans="1:1" x14ac:dyDescent="0.3">
      <c r="A70" t="s">
        <v>103</v>
      </c>
    </row>
    <row r="71" spans="1:1" x14ac:dyDescent="0.3">
      <c r="A71" t="s">
        <v>104</v>
      </c>
    </row>
    <row r="72" spans="1:1" x14ac:dyDescent="0.3">
      <c r="A72" t="s">
        <v>105</v>
      </c>
    </row>
    <row r="73" spans="1:1" x14ac:dyDescent="0.3">
      <c r="A73" t="s">
        <v>106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6CC9-22A3-46F1-89CD-8B7A2537C643}">
  <sheetPr codeName="Sheet1"/>
  <dimension ref="A1:B47"/>
  <sheetViews>
    <sheetView workbookViewId="0">
      <selection activeCell="C24" sqref="C24"/>
    </sheetView>
  </sheetViews>
  <sheetFormatPr defaultRowHeight="14" x14ac:dyDescent="0.3"/>
  <cols>
    <col min="1" max="1" width="23.26953125" bestFit="1" customWidth="1"/>
    <col min="2" max="2" width="23.26953125" customWidth="1"/>
  </cols>
  <sheetData>
    <row r="1" spans="1:2" x14ac:dyDescent="0.3">
      <c r="A1" t="s">
        <v>107</v>
      </c>
      <c r="B1" t="s">
        <v>108</v>
      </c>
    </row>
    <row r="2" spans="1:2" x14ac:dyDescent="0.3">
      <c r="A2" t="s">
        <v>109</v>
      </c>
      <c r="B2" t="s">
        <v>110</v>
      </c>
    </row>
    <row r="3" spans="1:2" x14ac:dyDescent="0.3">
      <c r="A3" t="s">
        <v>111</v>
      </c>
      <c r="B3" t="s">
        <v>112</v>
      </c>
    </row>
    <row r="4" spans="1:2" x14ac:dyDescent="0.3">
      <c r="A4" t="s">
        <v>113</v>
      </c>
      <c r="B4" t="s">
        <v>114</v>
      </c>
    </row>
    <row r="5" spans="1:2" x14ac:dyDescent="0.3">
      <c r="A5" t="s">
        <v>115</v>
      </c>
      <c r="B5" t="s">
        <v>116</v>
      </c>
    </row>
    <row r="6" spans="1:2" x14ac:dyDescent="0.3">
      <c r="A6" t="s">
        <v>117</v>
      </c>
      <c r="B6" t="s">
        <v>118</v>
      </c>
    </row>
    <row r="7" spans="1:2" x14ac:dyDescent="0.3">
      <c r="A7" t="s">
        <v>119</v>
      </c>
      <c r="B7" t="s">
        <v>120</v>
      </c>
    </row>
    <row r="8" spans="1:2" x14ac:dyDescent="0.3">
      <c r="A8" t="s">
        <v>121</v>
      </c>
      <c r="B8" t="s">
        <v>122</v>
      </c>
    </row>
    <row r="9" spans="1:2" x14ac:dyDescent="0.3">
      <c r="A9" t="s">
        <v>123</v>
      </c>
      <c r="B9" t="s">
        <v>124</v>
      </c>
    </row>
    <row r="10" spans="1:2" x14ac:dyDescent="0.3">
      <c r="A10" t="s">
        <v>125</v>
      </c>
      <c r="B10" t="s">
        <v>126</v>
      </c>
    </row>
    <row r="11" spans="1:2" x14ac:dyDescent="0.3">
      <c r="A11" t="s">
        <v>127</v>
      </c>
      <c r="B11" t="s">
        <v>128</v>
      </c>
    </row>
    <row r="12" spans="1:2" x14ac:dyDescent="0.3">
      <c r="A12" t="s">
        <v>129</v>
      </c>
      <c r="B12" t="s">
        <v>130</v>
      </c>
    </row>
    <row r="13" spans="1:2" x14ac:dyDescent="0.3">
      <c r="A13" t="s">
        <v>131</v>
      </c>
      <c r="B13" t="s">
        <v>132</v>
      </c>
    </row>
    <row r="14" spans="1:2" x14ac:dyDescent="0.3">
      <c r="A14" t="s">
        <v>133</v>
      </c>
      <c r="B14" t="s">
        <v>134</v>
      </c>
    </row>
    <row r="15" spans="1:2" x14ac:dyDescent="0.3">
      <c r="A15" t="s">
        <v>135</v>
      </c>
      <c r="B15" t="s">
        <v>136</v>
      </c>
    </row>
    <row r="16" spans="1:2" x14ac:dyDescent="0.3">
      <c r="A16" t="s">
        <v>137</v>
      </c>
      <c r="B16" t="s">
        <v>138</v>
      </c>
    </row>
    <row r="17" spans="1:2" x14ac:dyDescent="0.3">
      <c r="A17" t="s">
        <v>139</v>
      </c>
      <c r="B17" t="s">
        <v>140</v>
      </c>
    </row>
    <row r="18" spans="1:2" x14ac:dyDescent="0.3">
      <c r="A18" t="s">
        <v>141</v>
      </c>
      <c r="B18" t="s">
        <v>142</v>
      </c>
    </row>
    <row r="19" spans="1:2" x14ac:dyDescent="0.3">
      <c r="A19" t="s">
        <v>143</v>
      </c>
      <c r="B19" t="s">
        <v>144</v>
      </c>
    </row>
    <row r="20" spans="1:2" x14ac:dyDescent="0.3">
      <c r="A20" t="s">
        <v>145</v>
      </c>
      <c r="B20" t="s">
        <v>146</v>
      </c>
    </row>
    <row r="21" spans="1:2" x14ac:dyDescent="0.3">
      <c r="A21" t="s">
        <v>147</v>
      </c>
      <c r="B21" t="s">
        <v>134</v>
      </c>
    </row>
    <row r="22" spans="1:2" x14ac:dyDescent="0.3">
      <c r="A22" t="s">
        <v>148</v>
      </c>
      <c r="B22" t="s">
        <v>149</v>
      </c>
    </row>
    <row r="23" spans="1:2" x14ac:dyDescent="0.3">
      <c r="A23" t="s">
        <v>150</v>
      </c>
      <c r="B23" t="s">
        <v>151</v>
      </c>
    </row>
    <row r="24" spans="1:2" x14ac:dyDescent="0.3">
      <c r="A24" t="s">
        <v>152</v>
      </c>
      <c r="B24" t="s">
        <v>138</v>
      </c>
    </row>
    <row r="25" spans="1:2" x14ac:dyDescent="0.3">
      <c r="A25" t="s">
        <v>153</v>
      </c>
      <c r="B25" t="s">
        <v>154</v>
      </c>
    </row>
    <row r="26" spans="1:2" x14ac:dyDescent="0.3">
      <c r="A26" t="s">
        <v>155</v>
      </c>
      <c r="B26" t="s">
        <v>156</v>
      </c>
    </row>
    <row r="27" spans="1:2" x14ac:dyDescent="0.3">
      <c r="A27" t="s">
        <v>157</v>
      </c>
      <c r="B27" t="s">
        <v>158</v>
      </c>
    </row>
    <row r="28" spans="1:2" x14ac:dyDescent="0.3">
      <c r="A28" t="s">
        <v>157</v>
      </c>
      <c r="B28" t="s">
        <v>159</v>
      </c>
    </row>
    <row r="29" spans="1:2" x14ac:dyDescent="0.3">
      <c r="A29" t="s">
        <v>160</v>
      </c>
      <c r="B29" t="s">
        <v>161</v>
      </c>
    </row>
    <row r="30" spans="1:2" x14ac:dyDescent="0.3">
      <c r="A30" t="s">
        <v>160</v>
      </c>
      <c r="B30" t="s">
        <v>162</v>
      </c>
    </row>
    <row r="31" spans="1:2" x14ac:dyDescent="0.3">
      <c r="A31" t="s">
        <v>163</v>
      </c>
      <c r="B31" t="s">
        <v>164</v>
      </c>
    </row>
    <row r="32" spans="1:2" x14ac:dyDescent="0.3">
      <c r="A32" t="s">
        <v>165</v>
      </c>
      <c r="B32" t="s">
        <v>112</v>
      </c>
    </row>
    <row r="33" spans="1:2" x14ac:dyDescent="0.3">
      <c r="A33" t="s">
        <v>166</v>
      </c>
      <c r="B33" t="s">
        <v>167</v>
      </c>
    </row>
    <row r="34" spans="1:2" x14ac:dyDescent="0.3">
      <c r="A34" t="s">
        <v>168</v>
      </c>
      <c r="B34" t="s">
        <v>169</v>
      </c>
    </row>
    <row r="35" spans="1:2" x14ac:dyDescent="0.3">
      <c r="A35" t="s">
        <v>170</v>
      </c>
      <c r="B35" t="s">
        <v>112</v>
      </c>
    </row>
    <row r="36" spans="1:2" x14ac:dyDescent="0.3">
      <c r="A36" t="s">
        <v>171</v>
      </c>
      <c r="B36" t="s">
        <v>134</v>
      </c>
    </row>
    <row r="37" spans="1:2" x14ac:dyDescent="0.3">
      <c r="A37" t="s">
        <v>172</v>
      </c>
      <c r="B37" t="s">
        <v>173</v>
      </c>
    </row>
    <row r="38" spans="1:2" x14ac:dyDescent="0.3">
      <c r="A38" t="s">
        <v>174</v>
      </c>
      <c r="B38" t="s">
        <v>126</v>
      </c>
    </row>
    <row r="39" spans="1:2" x14ac:dyDescent="0.3">
      <c r="A39" t="s">
        <v>175</v>
      </c>
      <c r="B39" t="s">
        <v>176</v>
      </c>
    </row>
    <row r="40" spans="1:2" x14ac:dyDescent="0.3">
      <c r="A40" t="s">
        <v>177</v>
      </c>
      <c r="B40" t="s">
        <v>178</v>
      </c>
    </row>
    <row r="41" spans="1:2" x14ac:dyDescent="0.3">
      <c r="A41" t="s">
        <v>179</v>
      </c>
      <c r="B41" t="s">
        <v>180</v>
      </c>
    </row>
    <row r="42" spans="1:2" x14ac:dyDescent="0.3">
      <c r="A42" t="s">
        <v>181</v>
      </c>
      <c r="B42" t="s">
        <v>134</v>
      </c>
    </row>
    <row r="43" spans="1:2" x14ac:dyDescent="0.3">
      <c r="A43" t="s">
        <v>182</v>
      </c>
      <c r="B43" t="s">
        <v>156</v>
      </c>
    </row>
    <row r="44" spans="1:2" x14ac:dyDescent="0.3">
      <c r="A44" t="s">
        <v>183</v>
      </c>
      <c r="B44" t="s">
        <v>184</v>
      </c>
    </row>
    <row r="45" spans="1:2" x14ac:dyDescent="0.3">
      <c r="A45" t="s">
        <v>185</v>
      </c>
      <c r="B45" t="s">
        <v>186</v>
      </c>
    </row>
    <row r="46" spans="1:2" x14ac:dyDescent="0.3">
      <c r="A46" t="s">
        <v>187</v>
      </c>
      <c r="B46" t="s">
        <v>188</v>
      </c>
    </row>
    <row r="47" spans="1:2" x14ac:dyDescent="0.3">
      <c r="A47" t="s">
        <v>189</v>
      </c>
      <c r="B47" t="s">
        <v>190</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CDB0F-BD68-41F1-8021-54B2F6B2D5CF}">
  <sheetPr codeName="Sheet2"/>
  <dimension ref="A1:AE210"/>
  <sheetViews>
    <sheetView workbookViewId="0">
      <selection activeCell="C24" sqref="C24"/>
    </sheetView>
  </sheetViews>
  <sheetFormatPr defaultColWidth="9.1796875" defaultRowHeight="12.5" x14ac:dyDescent="0.25"/>
  <cols>
    <col min="1" max="1" width="9.36328125" style="1" bestFit="1" customWidth="1"/>
    <col min="2" max="2" width="15.1796875" style="1" bestFit="1" customWidth="1"/>
    <col min="3" max="3" width="16.6328125" style="1" bestFit="1" customWidth="1"/>
    <col min="4" max="4" width="14.81640625" style="1" bestFit="1" customWidth="1"/>
    <col min="5" max="5" width="17.1796875" style="1" bestFit="1" customWidth="1"/>
    <col min="6" max="6" width="13.6328125" style="1" bestFit="1" customWidth="1"/>
    <col min="7" max="16384" width="9.1796875" style="1"/>
  </cols>
  <sheetData>
    <row r="1" spans="1:31" x14ac:dyDescent="0.25">
      <c r="A1" s="1" t="s">
        <v>191</v>
      </c>
      <c r="B1" s="1" t="s">
        <v>192</v>
      </c>
      <c r="C1" s="1" t="s">
        <v>193</v>
      </c>
      <c r="D1" s="1" t="s">
        <v>194</v>
      </c>
      <c r="E1" s="1" t="s">
        <v>195</v>
      </c>
      <c r="F1" s="1" t="s">
        <v>196</v>
      </c>
      <c r="L1" s="2"/>
    </row>
    <row r="2" spans="1:31" x14ac:dyDescent="0.25">
      <c r="A2" s="3">
        <v>36031</v>
      </c>
      <c r="B2" s="1" t="s">
        <v>198</v>
      </c>
      <c r="C2" s="1">
        <v>50</v>
      </c>
      <c r="D2" s="1">
        <v>3.0869000000000001E-2</v>
      </c>
      <c r="E2" s="4">
        <v>1.54</v>
      </c>
      <c r="F2" s="1" t="s">
        <v>199</v>
      </c>
      <c r="R2" s="3"/>
      <c r="V2" s="4"/>
      <c r="AA2" s="3"/>
      <c r="AE2" s="4"/>
    </row>
    <row r="3" spans="1:31" x14ac:dyDescent="0.25">
      <c r="A3" s="3">
        <v>36017</v>
      </c>
      <c r="B3" s="1" t="s">
        <v>201</v>
      </c>
      <c r="C3" s="1">
        <v>50</v>
      </c>
      <c r="D3" s="1">
        <v>0.1731</v>
      </c>
      <c r="E3" s="4">
        <v>8.66</v>
      </c>
      <c r="F3" s="1" t="s">
        <v>199</v>
      </c>
      <c r="R3" s="3"/>
      <c r="V3" s="4"/>
      <c r="AA3" s="3"/>
      <c r="AE3" s="4"/>
    </row>
    <row r="4" spans="1:31" x14ac:dyDescent="0.25">
      <c r="A4" s="3">
        <v>36019</v>
      </c>
      <c r="B4" s="1" t="s">
        <v>201</v>
      </c>
      <c r="C4" s="1">
        <v>30</v>
      </c>
      <c r="D4" s="1">
        <v>0.1731</v>
      </c>
      <c r="E4" s="4">
        <v>5.19</v>
      </c>
      <c r="F4" s="1" t="s">
        <v>199</v>
      </c>
      <c r="L4" s="2"/>
      <c r="R4" s="3"/>
      <c r="V4" s="4"/>
      <c r="AA4" s="3"/>
      <c r="AE4" s="4"/>
    </row>
    <row r="5" spans="1:31" x14ac:dyDescent="0.25">
      <c r="A5" s="3">
        <v>36020</v>
      </c>
      <c r="B5" s="1" t="s">
        <v>201</v>
      </c>
      <c r="C5" s="1">
        <v>20</v>
      </c>
      <c r="D5" s="1">
        <v>0.1731</v>
      </c>
      <c r="E5" s="4">
        <v>3.46</v>
      </c>
      <c r="F5" s="1" t="s">
        <v>199</v>
      </c>
      <c r="R5" s="3"/>
      <c r="V5" s="4"/>
      <c r="AA5" s="3"/>
      <c r="AE5" s="4"/>
    </row>
    <row r="6" spans="1:31" x14ac:dyDescent="0.25">
      <c r="A6" s="3">
        <v>36021</v>
      </c>
      <c r="B6" s="1" t="s">
        <v>201</v>
      </c>
      <c r="C6" s="1">
        <v>40</v>
      </c>
      <c r="D6" s="1">
        <v>0.1731</v>
      </c>
      <c r="E6" s="4">
        <v>6.92</v>
      </c>
      <c r="F6" s="1" t="s">
        <v>199</v>
      </c>
      <c r="R6" s="3"/>
      <c r="V6" s="4"/>
      <c r="AA6" s="3"/>
      <c r="AE6" s="4"/>
    </row>
    <row r="7" spans="1:31" x14ac:dyDescent="0.25">
      <c r="A7" s="3">
        <v>35990</v>
      </c>
      <c r="B7" s="1" t="s">
        <v>211</v>
      </c>
      <c r="C7" s="1">
        <v>900</v>
      </c>
      <c r="D7" s="1">
        <v>4.5589999999999997E-3</v>
      </c>
      <c r="E7" s="4">
        <v>4.0999999999999996</v>
      </c>
      <c r="F7" s="1" t="s">
        <v>199</v>
      </c>
      <c r="R7" s="3"/>
      <c r="V7" s="4"/>
      <c r="AA7" s="3"/>
      <c r="AE7" s="4"/>
    </row>
    <row r="8" spans="1:31" x14ac:dyDescent="0.25">
      <c r="A8" s="3">
        <v>36000</v>
      </c>
      <c r="B8" s="1" t="s">
        <v>213</v>
      </c>
      <c r="C8" s="5">
        <v>3000</v>
      </c>
      <c r="D8" s="1">
        <v>5.8699999999999996E-4</v>
      </c>
      <c r="E8" s="4">
        <v>1.76</v>
      </c>
      <c r="F8" s="1" t="s">
        <v>199</v>
      </c>
      <c r="R8" s="3"/>
      <c r="V8" s="4"/>
      <c r="AA8" s="3"/>
      <c r="AE8" s="4"/>
    </row>
    <row r="9" spans="1:31" x14ac:dyDescent="0.25">
      <c r="A9" s="3">
        <v>36003</v>
      </c>
      <c r="B9" s="1" t="s">
        <v>213</v>
      </c>
      <c r="C9" s="5">
        <v>8000</v>
      </c>
      <c r="D9" s="1">
        <v>5.8699999999999996E-4</v>
      </c>
      <c r="E9" s="4">
        <v>4.6900000000000004</v>
      </c>
      <c r="F9" s="1" t="s">
        <v>199</v>
      </c>
      <c r="R9" s="3"/>
      <c r="T9" s="5"/>
      <c r="V9" s="4"/>
      <c r="AA9" s="3"/>
      <c r="AE9" s="4"/>
    </row>
    <row r="10" spans="1:31" x14ac:dyDescent="0.25">
      <c r="A10" s="3">
        <v>36004</v>
      </c>
      <c r="B10" s="1" t="s">
        <v>213</v>
      </c>
      <c r="C10" s="5">
        <v>8900</v>
      </c>
      <c r="D10" s="1">
        <v>5.8699999999999996E-4</v>
      </c>
      <c r="E10" s="4">
        <v>5.22</v>
      </c>
      <c r="F10" s="1" t="s">
        <v>199</v>
      </c>
      <c r="R10" s="3"/>
      <c r="T10" s="5"/>
      <c r="V10" s="4"/>
      <c r="AA10" s="3"/>
      <c r="AC10" s="5"/>
      <c r="AE10" s="4"/>
    </row>
    <row r="11" spans="1:31" x14ac:dyDescent="0.25">
      <c r="A11" s="3">
        <v>36005</v>
      </c>
      <c r="B11" s="1" t="s">
        <v>213</v>
      </c>
      <c r="C11" s="5">
        <v>5000</v>
      </c>
      <c r="D11" s="1">
        <v>5.8699999999999996E-4</v>
      </c>
      <c r="E11" s="4">
        <v>2.93</v>
      </c>
      <c r="F11" s="1" t="s">
        <v>199</v>
      </c>
      <c r="R11" s="3"/>
      <c r="T11" s="5"/>
      <c r="V11" s="4"/>
      <c r="AA11" s="3"/>
      <c r="AC11" s="5"/>
      <c r="AE11" s="4"/>
    </row>
    <row r="12" spans="1:31" x14ac:dyDescent="0.25">
      <c r="A12" s="3">
        <v>36006</v>
      </c>
      <c r="B12" s="1" t="s">
        <v>213</v>
      </c>
      <c r="C12" s="5">
        <v>10500</v>
      </c>
      <c r="D12" s="1">
        <v>5.8699999999999996E-4</v>
      </c>
      <c r="E12" s="4">
        <v>6.16</v>
      </c>
      <c r="F12" s="1" t="s">
        <v>199</v>
      </c>
      <c r="R12" s="3"/>
      <c r="T12" s="5"/>
      <c r="V12" s="4"/>
      <c r="AA12" s="3"/>
      <c r="AC12" s="5"/>
      <c r="AE12" s="4"/>
    </row>
    <row r="13" spans="1:31" x14ac:dyDescent="0.25">
      <c r="A13" s="3">
        <v>36007</v>
      </c>
      <c r="B13" s="1" t="s">
        <v>213</v>
      </c>
      <c r="C13" s="5">
        <v>8100</v>
      </c>
      <c r="D13" s="1">
        <v>5.8699999999999996E-4</v>
      </c>
      <c r="E13" s="4">
        <v>4.75</v>
      </c>
      <c r="F13" s="1" t="s">
        <v>199</v>
      </c>
      <c r="R13" s="3"/>
      <c r="T13" s="5"/>
      <c r="V13" s="4"/>
      <c r="AA13" s="3"/>
      <c r="AC13" s="5"/>
      <c r="AE13" s="4"/>
    </row>
    <row r="14" spans="1:31" x14ac:dyDescent="0.25">
      <c r="A14" s="3">
        <v>36008</v>
      </c>
      <c r="B14" s="1" t="s">
        <v>213</v>
      </c>
      <c r="C14" s="5">
        <v>12000</v>
      </c>
      <c r="D14" s="1">
        <v>5.8699999999999996E-4</v>
      </c>
      <c r="E14" s="4">
        <v>7.04</v>
      </c>
      <c r="F14" s="1" t="s">
        <v>199</v>
      </c>
      <c r="R14" s="3"/>
      <c r="T14" s="5"/>
      <c r="V14" s="4"/>
      <c r="AA14" s="3"/>
      <c r="AC14" s="5"/>
      <c r="AE14" s="4"/>
    </row>
    <row r="15" spans="1:31" x14ac:dyDescent="0.25">
      <c r="A15" s="3">
        <v>36011</v>
      </c>
      <c r="B15" s="1" t="s">
        <v>213</v>
      </c>
      <c r="C15" s="5">
        <v>5000</v>
      </c>
      <c r="D15" s="1">
        <v>5.8699999999999996E-4</v>
      </c>
      <c r="E15" s="4">
        <v>2.93</v>
      </c>
      <c r="F15" s="1" t="s">
        <v>199</v>
      </c>
      <c r="R15" s="3"/>
      <c r="T15" s="5"/>
      <c r="V15" s="4"/>
      <c r="AA15" s="3"/>
      <c r="AC15" s="5"/>
      <c r="AE15" s="4"/>
    </row>
    <row r="16" spans="1:31" x14ac:dyDescent="0.25">
      <c r="A16" s="3">
        <v>36014</v>
      </c>
      <c r="B16" s="1" t="s">
        <v>215</v>
      </c>
      <c r="C16" s="1">
        <v>350</v>
      </c>
      <c r="D16" s="1">
        <v>0.01</v>
      </c>
      <c r="E16" s="4">
        <v>3.5</v>
      </c>
      <c r="F16" s="1" t="s">
        <v>199</v>
      </c>
      <c r="R16" s="3"/>
      <c r="T16" s="5"/>
      <c r="V16" s="4"/>
      <c r="AA16" s="3"/>
      <c r="AC16" s="5"/>
      <c r="AE16" s="4"/>
    </row>
    <row r="17" spans="1:31" x14ac:dyDescent="0.25">
      <c r="A17" s="3">
        <v>36015</v>
      </c>
      <c r="B17" s="1" t="s">
        <v>215</v>
      </c>
      <c r="C17" s="1">
        <v>500</v>
      </c>
      <c r="D17" s="1">
        <v>0.01</v>
      </c>
      <c r="E17" s="4">
        <v>5</v>
      </c>
      <c r="F17" s="1" t="s">
        <v>199</v>
      </c>
      <c r="R17" s="3"/>
      <c r="T17" s="5"/>
      <c r="V17" s="4"/>
      <c r="AA17" s="3"/>
      <c r="AC17" s="5"/>
      <c r="AE17" s="4"/>
    </row>
    <row r="18" spans="1:31" x14ac:dyDescent="0.25">
      <c r="A18" s="3">
        <v>36012</v>
      </c>
      <c r="B18" s="1" t="s">
        <v>215</v>
      </c>
      <c r="C18" s="5">
        <v>5000</v>
      </c>
      <c r="D18" s="1">
        <v>0.01</v>
      </c>
      <c r="E18" s="4">
        <v>50</v>
      </c>
      <c r="F18" s="1" t="s">
        <v>202</v>
      </c>
      <c r="R18" s="3"/>
      <c r="V18" s="4"/>
      <c r="AA18" s="3"/>
      <c r="AC18" s="5"/>
      <c r="AE18" s="4"/>
    </row>
    <row r="19" spans="1:31" x14ac:dyDescent="0.25">
      <c r="A19" s="3">
        <v>35995</v>
      </c>
      <c r="B19" s="1" t="s">
        <v>216</v>
      </c>
      <c r="C19" s="1">
        <v>300</v>
      </c>
      <c r="D19" s="1">
        <v>8.2549999999999998E-2</v>
      </c>
      <c r="E19" s="4">
        <v>24.77</v>
      </c>
      <c r="F19" s="1" t="s">
        <v>202</v>
      </c>
      <c r="R19" s="3"/>
      <c r="V19" s="4"/>
      <c r="AA19" s="3"/>
      <c r="AE19" s="4"/>
    </row>
    <row r="20" spans="1:31" x14ac:dyDescent="0.25">
      <c r="A20" s="3">
        <v>35996</v>
      </c>
      <c r="B20" s="1" t="s">
        <v>216</v>
      </c>
      <c r="C20" s="1">
        <v>102</v>
      </c>
      <c r="D20" s="1">
        <v>8.2549999999999998E-2</v>
      </c>
      <c r="E20" s="4">
        <v>8.42</v>
      </c>
      <c r="F20" s="1" t="s">
        <v>202</v>
      </c>
      <c r="R20" s="3"/>
      <c r="V20" s="4"/>
      <c r="AA20" s="3"/>
      <c r="AE20" s="4"/>
    </row>
    <row r="21" spans="1:31" x14ac:dyDescent="0.25">
      <c r="A21" s="3">
        <v>35998</v>
      </c>
      <c r="B21" s="1" t="s">
        <v>216</v>
      </c>
      <c r="C21" s="1">
        <v>300</v>
      </c>
      <c r="D21" s="1">
        <v>8.2549999999999998E-2</v>
      </c>
      <c r="E21" s="4">
        <v>24.77</v>
      </c>
      <c r="F21" s="1" t="s">
        <v>202</v>
      </c>
      <c r="R21" s="3"/>
      <c r="V21" s="4"/>
      <c r="AA21" s="3"/>
      <c r="AE21" s="4"/>
    </row>
    <row r="22" spans="1:31" x14ac:dyDescent="0.25">
      <c r="A22" s="3">
        <v>36029</v>
      </c>
      <c r="B22" s="1" t="s">
        <v>198</v>
      </c>
      <c r="C22" s="1">
        <v>500</v>
      </c>
      <c r="D22" s="1">
        <v>3.0869000000000001E-2</v>
      </c>
      <c r="E22" s="4">
        <v>15.43</v>
      </c>
      <c r="F22" s="1" t="s">
        <v>202</v>
      </c>
      <c r="R22" s="3"/>
      <c r="V22" s="4"/>
      <c r="AA22" s="3"/>
      <c r="AE22" s="4"/>
    </row>
    <row r="23" spans="1:31" x14ac:dyDescent="0.25">
      <c r="A23" s="3">
        <v>36030</v>
      </c>
      <c r="B23" s="1" t="s">
        <v>198</v>
      </c>
      <c r="C23" s="1">
        <v>180</v>
      </c>
      <c r="D23" s="1">
        <v>3.0869000000000001E-2</v>
      </c>
      <c r="E23" s="4">
        <v>5.56</v>
      </c>
      <c r="F23" s="1" t="s">
        <v>202</v>
      </c>
    </row>
    <row r="24" spans="1:31" x14ac:dyDescent="0.25">
      <c r="A24" s="3">
        <v>36017</v>
      </c>
      <c r="B24" s="1" t="s">
        <v>201</v>
      </c>
      <c r="C24" s="1">
        <v>250</v>
      </c>
      <c r="D24" s="1">
        <v>0.1731</v>
      </c>
      <c r="E24" s="4">
        <v>43.28</v>
      </c>
      <c r="F24" s="1" t="s">
        <v>202</v>
      </c>
    </row>
    <row r="25" spans="1:31" x14ac:dyDescent="0.25">
      <c r="A25" s="3">
        <v>36018</v>
      </c>
      <c r="B25" s="1" t="s">
        <v>201</v>
      </c>
      <c r="C25" s="1">
        <v>54</v>
      </c>
      <c r="D25" s="1">
        <v>0.1731</v>
      </c>
      <c r="E25" s="4">
        <v>9.35</v>
      </c>
      <c r="F25" s="1" t="s">
        <v>202</v>
      </c>
    </row>
    <row r="26" spans="1:31" x14ac:dyDescent="0.25">
      <c r="A26" s="3">
        <v>36020</v>
      </c>
      <c r="B26" s="1" t="s">
        <v>201</v>
      </c>
      <c r="C26" s="1">
        <v>50</v>
      </c>
      <c r="D26" s="1">
        <v>0.1731</v>
      </c>
      <c r="E26" s="4">
        <v>8.66</v>
      </c>
      <c r="F26" s="1" t="s">
        <v>202</v>
      </c>
    </row>
    <row r="27" spans="1:31" x14ac:dyDescent="0.25">
      <c r="A27" s="3">
        <v>36027</v>
      </c>
      <c r="B27" s="1" t="s">
        <v>203</v>
      </c>
      <c r="C27" s="1">
        <v>50</v>
      </c>
      <c r="D27" s="1">
        <v>0.57999999999999996</v>
      </c>
      <c r="E27" s="4">
        <v>29</v>
      </c>
      <c r="F27" s="1" t="s">
        <v>202</v>
      </c>
    </row>
    <row r="28" spans="1:31" x14ac:dyDescent="0.25">
      <c r="A28" s="3">
        <v>36028</v>
      </c>
      <c r="B28" s="1" t="s">
        <v>203</v>
      </c>
      <c r="C28" s="1">
        <v>13</v>
      </c>
      <c r="D28" s="1">
        <v>0.57999999999999996</v>
      </c>
      <c r="E28" s="4">
        <v>7.54</v>
      </c>
      <c r="F28" s="1" t="s">
        <v>202</v>
      </c>
    </row>
    <row r="29" spans="1:31" x14ac:dyDescent="0.25">
      <c r="A29" s="3">
        <v>36000</v>
      </c>
      <c r="B29" s="1" t="s">
        <v>213</v>
      </c>
      <c r="C29" s="5">
        <v>9000</v>
      </c>
      <c r="D29" s="1">
        <v>5.8699999999999996E-4</v>
      </c>
      <c r="E29" s="4">
        <v>5.28</v>
      </c>
      <c r="F29" s="1" t="s">
        <v>202</v>
      </c>
    </row>
    <row r="30" spans="1:31" x14ac:dyDescent="0.25">
      <c r="A30" s="3">
        <v>36001</v>
      </c>
      <c r="B30" s="1" t="s">
        <v>213</v>
      </c>
      <c r="C30" s="5">
        <v>64000</v>
      </c>
      <c r="D30" s="1">
        <v>5.8699999999999996E-4</v>
      </c>
      <c r="E30" s="4">
        <v>37.549999999999997</v>
      </c>
      <c r="F30" s="1" t="s">
        <v>202</v>
      </c>
    </row>
    <row r="31" spans="1:31" x14ac:dyDescent="0.25">
      <c r="A31" s="3">
        <v>36002</v>
      </c>
      <c r="B31" s="1" t="s">
        <v>213</v>
      </c>
      <c r="C31" s="5">
        <v>4000</v>
      </c>
      <c r="D31" s="1">
        <v>5.8699999999999996E-4</v>
      </c>
      <c r="E31" s="4">
        <v>2.35</v>
      </c>
      <c r="F31" s="1" t="s">
        <v>202</v>
      </c>
    </row>
    <row r="32" spans="1:31" x14ac:dyDescent="0.25">
      <c r="A32" s="3">
        <v>36003</v>
      </c>
      <c r="B32" s="1" t="s">
        <v>213</v>
      </c>
      <c r="C32" s="5">
        <v>44000</v>
      </c>
      <c r="D32" s="1">
        <v>5.8699999999999996E-4</v>
      </c>
      <c r="E32" s="4">
        <v>25.81</v>
      </c>
      <c r="F32" s="1" t="s">
        <v>202</v>
      </c>
    </row>
    <row r="33" spans="1:6" x14ac:dyDescent="0.25">
      <c r="A33" s="3">
        <v>36006</v>
      </c>
      <c r="B33" s="1" t="s">
        <v>213</v>
      </c>
      <c r="C33" s="5">
        <v>20000</v>
      </c>
      <c r="D33" s="1">
        <v>5.8699999999999996E-4</v>
      </c>
      <c r="E33" s="4">
        <v>11.73</v>
      </c>
      <c r="F33" s="1" t="s">
        <v>202</v>
      </c>
    </row>
    <row r="34" spans="1:6" x14ac:dyDescent="0.25">
      <c r="A34" s="3">
        <v>36008</v>
      </c>
      <c r="B34" s="1" t="s">
        <v>213</v>
      </c>
      <c r="C34" s="5">
        <v>50000</v>
      </c>
      <c r="D34" s="1">
        <v>5.8699999999999996E-4</v>
      </c>
      <c r="E34" s="4">
        <v>29.34</v>
      </c>
      <c r="F34" s="1" t="s">
        <v>202</v>
      </c>
    </row>
    <row r="35" spans="1:6" x14ac:dyDescent="0.25">
      <c r="A35" s="3">
        <v>36009</v>
      </c>
      <c r="B35" s="1" t="s">
        <v>213</v>
      </c>
      <c r="C35" s="5">
        <v>5500</v>
      </c>
      <c r="D35" s="1">
        <v>5.8699999999999996E-4</v>
      </c>
      <c r="E35" s="4">
        <v>3.23</v>
      </c>
      <c r="F35" s="1" t="s">
        <v>202</v>
      </c>
    </row>
    <row r="36" spans="1:6" x14ac:dyDescent="0.25">
      <c r="A36" s="3">
        <v>36010</v>
      </c>
      <c r="B36" s="1" t="s">
        <v>213</v>
      </c>
      <c r="C36" s="5">
        <v>50000</v>
      </c>
      <c r="D36" s="1">
        <v>5.8699999999999996E-4</v>
      </c>
      <c r="E36" s="4">
        <v>29.34</v>
      </c>
      <c r="F36" s="1" t="s">
        <v>202</v>
      </c>
    </row>
    <row r="37" spans="1:6" x14ac:dyDescent="0.25">
      <c r="A37" s="3">
        <v>36011</v>
      </c>
      <c r="B37" s="1" t="s">
        <v>213</v>
      </c>
      <c r="C37" s="5">
        <v>15000</v>
      </c>
      <c r="D37" s="1">
        <v>5.8699999999999996E-4</v>
      </c>
      <c r="E37" s="4">
        <v>8.8000000000000007</v>
      </c>
      <c r="F37" s="1" t="s">
        <v>202</v>
      </c>
    </row>
    <row r="38" spans="1:6" x14ac:dyDescent="0.25">
      <c r="A38" s="3">
        <v>36014</v>
      </c>
      <c r="B38" s="1" t="s">
        <v>215</v>
      </c>
      <c r="C38" s="5">
        <v>3000</v>
      </c>
      <c r="D38" s="1">
        <v>0.01</v>
      </c>
      <c r="E38" s="4">
        <v>30</v>
      </c>
      <c r="F38" s="1" t="s">
        <v>202</v>
      </c>
    </row>
    <row r="39" spans="1:6" x14ac:dyDescent="0.25">
      <c r="A39" s="3">
        <v>36021</v>
      </c>
      <c r="B39" s="1" t="s">
        <v>219</v>
      </c>
      <c r="C39" s="1">
        <v>55</v>
      </c>
      <c r="D39" s="1">
        <v>0.70640000000000003</v>
      </c>
      <c r="E39" s="4">
        <v>38.85</v>
      </c>
      <c r="F39" s="1" t="s">
        <v>202</v>
      </c>
    </row>
    <row r="40" spans="1:6" x14ac:dyDescent="0.25">
      <c r="A40" s="3">
        <v>36022</v>
      </c>
      <c r="B40" s="1" t="s">
        <v>219</v>
      </c>
      <c r="C40" s="1">
        <v>19</v>
      </c>
      <c r="D40" s="1">
        <v>0.70640000000000003</v>
      </c>
      <c r="E40" s="4">
        <v>13.42</v>
      </c>
      <c r="F40" s="1" t="s">
        <v>202</v>
      </c>
    </row>
    <row r="41" spans="1:6" x14ac:dyDescent="0.25">
      <c r="A41" s="3">
        <v>36024</v>
      </c>
      <c r="B41" s="1" t="s">
        <v>219</v>
      </c>
      <c r="C41" s="1">
        <v>55</v>
      </c>
      <c r="D41" s="1">
        <v>0.70640000000000003</v>
      </c>
      <c r="E41" s="4">
        <v>38.85</v>
      </c>
      <c r="F41" s="1" t="s">
        <v>202</v>
      </c>
    </row>
    <row r="42" spans="1:6" x14ac:dyDescent="0.25">
      <c r="A42" s="3">
        <v>36025</v>
      </c>
      <c r="B42" s="1" t="s">
        <v>219</v>
      </c>
      <c r="C42" s="1">
        <v>35</v>
      </c>
      <c r="D42" s="1">
        <v>0.70640000000000003</v>
      </c>
      <c r="E42" s="4">
        <v>24.72</v>
      </c>
      <c r="F42" s="1" t="s">
        <v>202</v>
      </c>
    </row>
    <row r="43" spans="1:6" x14ac:dyDescent="0.25">
      <c r="A43" s="3">
        <v>35996</v>
      </c>
      <c r="B43" s="1" t="s">
        <v>216</v>
      </c>
      <c r="C43" s="1">
        <v>100</v>
      </c>
      <c r="D43" s="1">
        <v>8.2549999999999998E-2</v>
      </c>
      <c r="E43" s="4">
        <v>8.26</v>
      </c>
      <c r="F43" s="1" t="s">
        <v>220</v>
      </c>
    </row>
    <row r="44" spans="1:6" x14ac:dyDescent="0.25">
      <c r="A44" s="3">
        <v>35997</v>
      </c>
      <c r="B44" s="1" t="s">
        <v>216</v>
      </c>
      <c r="C44" s="1">
        <v>550</v>
      </c>
      <c r="D44" s="1">
        <v>8.2549999999999998E-2</v>
      </c>
      <c r="E44" s="4">
        <v>45.4</v>
      </c>
      <c r="F44" s="1" t="s">
        <v>220</v>
      </c>
    </row>
    <row r="45" spans="1:6" x14ac:dyDescent="0.25">
      <c r="A45" s="3">
        <v>36030</v>
      </c>
      <c r="B45" s="1" t="s">
        <v>198</v>
      </c>
      <c r="C45" s="1">
        <v>600</v>
      </c>
      <c r="D45" s="1">
        <v>3.0869000000000001E-2</v>
      </c>
      <c r="E45" s="4">
        <v>18.52</v>
      </c>
      <c r="F45" s="1" t="s">
        <v>220</v>
      </c>
    </row>
    <row r="46" spans="1:6" x14ac:dyDescent="0.25">
      <c r="A46" s="3">
        <v>36016</v>
      </c>
      <c r="B46" s="1" t="s">
        <v>201</v>
      </c>
      <c r="C46" s="1">
        <v>30</v>
      </c>
      <c r="D46" s="1">
        <v>0.1731</v>
      </c>
      <c r="E46" s="4">
        <v>5.19</v>
      </c>
      <c r="F46" s="1" t="s">
        <v>220</v>
      </c>
    </row>
    <row r="47" spans="1:6" x14ac:dyDescent="0.25">
      <c r="A47" s="3">
        <v>36027</v>
      </c>
      <c r="B47" s="1" t="s">
        <v>203</v>
      </c>
      <c r="C47" s="1">
        <v>16</v>
      </c>
      <c r="D47" s="1">
        <v>0.57999999999999996</v>
      </c>
      <c r="E47" s="4">
        <v>9.2799999999999994</v>
      </c>
      <c r="F47" s="1" t="s">
        <v>220</v>
      </c>
    </row>
    <row r="48" spans="1:6" x14ac:dyDescent="0.25">
      <c r="A48" s="3">
        <v>36028</v>
      </c>
      <c r="B48" s="1" t="s">
        <v>203</v>
      </c>
      <c r="C48" s="1">
        <v>28</v>
      </c>
      <c r="D48" s="1">
        <v>0.57999999999999996</v>
      </c>
      <c r="E48" s="4">
        <v>16.239999999999998</v>
      </c>
      <c r="F48" s="1" t="s">
        <v>220</v>
      </c>
    </row>
    <row r="49" spans="1:6" x14ac:dyDescent="0.25">
      <c r="A49" s="3">
        <v>36000</v>
      </c>
      <c r="B49" s="1" t="s">
        <v>213</v>
      </c>
      <c r="C49" s="5">
        <v>1500</v>
      </c>
      <c r="D49" s="1">
        <v>5.8699999999999996E-4</v>
      </c>
      <c r="E49" s="4">
        <v>0.88</v>
      </c>
      <c r="F49" s="1" t="s">
        <v>220</v>
      </c>
    </row>
    <row r="50" spans="1:6" x14ac:dyDescent="0.25">
      <c r="A50" s="3">
        <v>36002</v>
      </c>
      <c r="B50" s="1" t="s">
        <v>213</v>
      </c>
      <c r="C50" s="5">
        <v>28000</v>
      </c>
      <c r="D50" s="1">
        <v>5.8699999999999996E-4</v>
      </c>
      <c r="E50" s="4">
        <v>16.43</v>
      </c>
      <c r="F50" s="1" t="s">
        <v>220</v>
      </c>
    </row>
    <row r="51" spans="1:6" x14ac:dyDescent="0.25">
      <c r="A51" s="3">
        <v>36008</v>
      </c>
      <c r="B51" s="1" t="s">
        <v>213</v>
      </c>
      <c r="C51" s="5">
        <v>12000</v>
      </c>
      <c r="D51" s="1">
        <v>5.8699999999999996E-4</v>
      </c>
      <c r="E51" s="4">
        <v>7.04</v>
      </c>
      <c r="F51" s="1" t="s">
        <v>220</v>
      </c>
    </row>
    <row r="52" spans="1:6" x14ac:dyDescent="0.25">
      <c r="A52" s="3">
        <v>36013</v>
      </c>
      <c r="B52" s="1" t="s">
        <v>215</v>
      </c>
      <c r="C52" s="5">
        <v>3500</v>
      </c>
      <c r="D52" s="1">
        <v>0.01</v>
      </c>
      <c r="E52" s="4">
        <v>35</v>
      </c>
      <c r="F52" s="1" t="s">
        <v>220</v>
      </c>
    </row>
    <row r="53" spans="1:6" x14ac:dyDescent="0.25">
      <c r="A53" s="3">
        <v>36027</v>
      </c>
      <c r="B53" s="1" t="s">
        <v>203</v>
      </c>
      <c r="C53" s="1">
        <v>125</v>
      </c>
      <c r="D53" s="1">
        <v>0.57999999999999996</v>
      </c>
      <c r="E53" s="4">
        <v>72.5</v>
      </c>
      <c r="F53" s="1" t="s">
        <v>204</v>
      </c>
    </row>
    <row r="54" spans="1:6" x14ac:dyDescent="0.25">
      <c r="A54" s="3">
        <v>35993</v>
      </c>
      <c r="B54" s="1" t="s">
        <v>209</v>
      </c>
      <c r="C54" s="1">
        <v>56</v>
      </c>
      <c r="D54" s="1">
        <v>1</v>
      </c>
      <c r="E54" s="4">
        <v>56</v>
      </c>
      <c r="F54" s="1" t="s">
        <v>204</v>
      </c>
    </row>
    <row r="55" spans="1:6" x14ac:dyDescent="0.25">
      <c r="A55" s="3">
        <v>35996</v>
      </c>
      <c r="B55" s="1" t="s">
        <v>216</v>
      </c>
      <c r="C55" s="1">
        <v>328</v>
      </c>
      <c r="D55" s="1">
        <v>8.2549999999999998E-2</v>
      </c>
      <c r="E55" s="4">
        <v>27.08</v>
      </c>
      <c r="F55" s="1" t="s">
        <v>204</v>
      </c>
    </row>
    <row r="56" spans="1:6" x14ac:dyDescent="0.25">
      <c r="A56" s="3">
        <v>36031</v>
      </c>
      <c r="B56" s="1" t="s">
        <v>198</v>
      </c>
      <c r="C56" s="1">
        <v>180</v>
      </c>
      <c r="D56" s="1">
        <v>3.0869000000000001E-2</v>
      </c>
      <c r="E56" s="4">
        <v>5.56</v>
      </c>
      <c r="F56" s="1" t="s">
        <v>204</v>
      </c>
    </row>
    <row r="57" spans="1:6" x14ac:dyDescent="0.25">
      <c r="A57" s="3">
        <v>36031</v>
      </c>
      <c r="B57" s="1" t="s">
        <v>198</v>
      </c>
      <c r="C57" s="1">
        <v>180</v>
      </c>
      <c r="D57" s="1">
        <v>3.0869000000000001E-2</v>
      </c>
      <c r="E57" s="4">
        <v>5.56</v>
      </c>
      <c r="F57" s="1" t="s">
        <v>204</v>
      </c>
    </row>
    <row r="58" spans="1:6" x14ac:dyDescent="0.25">
      <c r="A58" s="3">
        <v>36031</v>
      </c>
      <c r="B58" s="1" t="s">
        <v>198</v>
      </c>
      <c r="C58" s="5">
        <v>1030</v>
      </c>
      <c r="D58" s="1">
        <v>3.0869000000000001E-2</v>
      </c>
      <c r="E58" s="4">
        <v>31.8</v>
      </c>
      <c r="F58" s="1" t="s">
        <v>204</v>
      </c>
    </row>
    <row r="59" spans="1:6" x14ac:dyDescent="0.25">
      <c r="A59" s="3">
        <v>36028</v>
      </c>
      <c r="B59" s="1" t="s">
        <v>203</v>
      </c>
      <c r="C59" s="1">
        <v>10</v>
      </c>
      <c r="D59" s="1">
        <v>0.57999999999999996</v>
      </c>
      <c r="E59" s="4">
        <v>5.8</v>
      </c>
      <c r="F59" s="1" t="s">
        <v>204</v>
      </c>
    </row>
    <row r="60" spans="1:6" x14ac:dyDescent="0.25">
      <c r="A60" s="3">
        <v>35989</v>
      </c>
      <c r="B60" s="1" t="s">
        <v>211</v>
      </c>
      <c r="C60" s="1">
        <v>850</v>
      </c>
      <c r="D60" s="1">
        <v>4.5589999999999997E-3</v>
      </c>
      <c r="E60" s="4">
        <v>3.88</v>
      </c>
      <c r="F60" s="1" t="s">
        <v>204</v>
      </c>
    </row>
    <row r="61" spans="1:6" x14ac:dyDescent="0.25">
      <c r="A61" s="3">
        <v>35989</v>
      </c>
      <c r="B61" s="1" t="s">
        <v>211</v>
      </c>
      <c r="C61" s="5">
        <v>4000</v>
      </c>
      <c r="D61" s="1">
        <v>4.5589999999999997E-3</v>
      </c>
      <c r="E61" s="4">
        <v>18.239999999999998</v>
      </c>
      <c r="F61" s="1" t="s">
        <v>204</v>
      </c>
    </row>
    <row r="62" spans="1:6" x14ac:dyDescent="0.25">
      <c r="A62" s="3">
        <v>35989</v>
      </c>
      <c r="B62" s="1" t="s">
        <v>211</v>
      </c>
      <c r="C62" s="5">
        <v>4200</v>
      </c>
      <c r="D62" s="1">
        <v>4.5589999999999997E-3</v>
      </c>
      <c r="E62" s="4">
        <v>19.149999999999999</v>
      </c>
      <c r="F62" s="1" t="s">
        <v>204</v>
      </c>
    </row>
    <row r="63" spans="1:6" x14ac:dyDescent="0.25">
      <c r="A63" s="3">
        <v>36001</v>
      </c>
      <c r="B63" s="1" t="s">
        <v>213</v>
      </c>
      <c r="C63" s="5">
        <v>40000</v>
      </c>
      <c r="D63" s="1">
        <v>5.8699999999999996E-4</v>
      </c>
      <c r="E63" s="4">
        <v>23.47</v>
      </c>
      <c r="F63" s="1" t="s">
        <v>204</v>
      </c>
    </row>
    <row r="64" spans="1:6" x14ac:dyDescent="0.25">
      <c r="A64" s="3">
        <v>36005</v>
      </c>
      <c r="B64" s="1" t="s">
        <v>213</v>
      </c>
      <c r="C64" s="5">
        <v>8000</v>
      </c>
      <c r="D64" s="1">
        <v>5.8699999999999996E-4</v>
      </c>
      <c r="E64" s="4">
        <v>4.6900000000000004</v>
      </c>
      <c r="F64" s="1" t="s">
        <v>204</v>
      </c>
    </row>
    <row r="65" spans="1:6" x14ac:dyDescent="0.25">
      <c r="A65" s="3">
        <v>36005</v>
      </c>
      <c r="B65" s="1" t="s">
        <v>213</v>
      </c>
      <c r="C65" s="5">
        <v>23500</v>
      </c>
      <c r="D65" s="1">
        <v>5.8699999999999996E-4</v>
      </c>
      <c r="E65" s="4">
        <v>13.79</v>
      </c>
      <c r="F65" s="1" t="s">
        <v>204</v>
      </c>
    </row>
    <row r="66" spans="1:6" x14ac:dyDescent="0.25">
      <c r="A66" s="3">
        <v>36026</v>
      </c>
      <c r="B66" s="1" t="s">
        <v>203</v>
      </c>
      <c r="C66" s="1">
        <v>110</v>
      </c>
      <c r="D66" s="1">
        <v>0.57999999999999996</v>
      </c>
      <c r="E66" s="4">
        <v>63.8</v>
      </c>
      <c r="F66" s="1" t="s">
        <v>206</v>
      </c>
    </row>
    <row r="67" spans="1:6" x14ac:dyDescent="0.25">
      <c r="A67" s="3">
        <v>36027</v>
      </c>
      <c r="B67" s="1" t="s">
        <v>203</v>
      </c>
      <c r="C67" s="1">
        <v>110</v>
      </c>
      <c r="D67" s="1">
        <v>0.57999999999999996</v>
      </c>
      <c r="E67" s="4">
        <v>63.8</v>
      </c>
      <c r="F67" s="1" t="s">
        <v>206</v>
      </c>
    </row>
    <row r="68" spans="1:6" x14ac:dyDescent="0.25">
      <c r="A68" s="3">
        <v>36000</v>
      </c>
      <c r="B68" s="1" t="s">
        <v>213</v>
      </c>
      <c r="C68" s="5">
        <v>100000</v>
      </c>
      <c r="D68" s="1">
        <v>5.8699999999999996E-4</v>
      </c>
      <c r="E68" s="4">
        <v>58.67</v>
      </c>
      <c r="F68" s="1" t="s">
        <v>206</v>
      </c>
    </row>
    <row r="69" spans="1:6" x14ac:dyDescent="0.25">
      <c r="A69" s="3">
        <v>36001</v>
      </c>
      <c r="B69" s="1" t="s">
        <v>213</v>
      </c>
      <c r="C69" s="5">
        <v>100000</v>
      </c>
      <c r="D69" s="1">
        <v>5.8699999999999996E-4</v>
      </c>
      <c r="E69" s="4">
        <v>58.67</v>
      </c>
      <c r="F69" s="1" t="s">
        <v>206</v>
      </c>
    </row>
    <row r="70" spans="1:6" x14ac:dyDescent="0.25">
      <c r="A70" s="3">
        <v>36014</v>
      </c>
      <c r="B70" s="1" t="s">
        <v>215</v>
      </c>
      <c r="C70" s="5">
        <v>5500</v>
      </c>
      <c r="D70" s="1">
        <v>0.01</v>
      </c>
      <c r="E70" s="4">
        <v>55</v>
      </c>
      <c r="F70" s="1" t="s">
        <v>206</v>
      </c>
    </row>
    <row r="71" spans="1:6" x14ac:dyDescent="0.25">
      <c r="A71" s="3">
        <v>36021</v>
      </c>
      <c r="B71" s="1" t="s">
        <v>219</v>
      </c>
      <c r="C71" s="1">
        <v>130</v>
      </c>
      <c r="D71" s="1">
        <v>0.70640000000000003</v>
      </c>
      <c r="E71" s="4">
        <v>91.83</v>
      </c>
      <c r="F71" s="1" t="s">
        <v>206</v>
      </c>
    </row>
    <row r="72" spans="1:6" x14ac:dyDescent="0.25">
      <c r="A72" s="3">
        <v>36023</v>
      </c>
      <c r="B72" s="1" t="s">
        <v>219</v>
      </c>
      <c r="C72" s="1">
        <v>130</v>
      </c>
      <c r="D72" s="1">
        <v>0.70640000000000003</v>
      </c>
      <c r="E72" s="4">
        <v>91.83</v>
      </c>
      <c r="F72" s="1" t="s">
        <v>206</v>
      </c>
    </row>
    <row r="73" spans="1:6" x14ac:dyDescent="0.25">
      <c r="A73" s="3">
        <v>36024</v>
      </c>
      <c r="B73" s="1" t="s">
        <v>219</v>
      </c>
      <c r="C73" s="1">
        <v>130</v>
      </c>
      <c r="D73" s="1">
        <v>0.70640000000000003</v>
      </c>
      <c r="E73" s="4">
        <v>91.83</v>
      </c>
      <c r="F73" s="1" t="s">
        <v>206</v>
      </c>
    </row>
    <row r="74" spans="1:6" x14ac:dyDescent="0.25">
      <c r="A74" s="3">
        <v>36025</v>
      </c>
      <c r="B74" s="1" t="s">
        <v>219</v>
      </c>
      <c r="C74" s="1">
        <v>130</v>
      </c>
      <c r="D74" s="1">
        <v>0.70640000000000003</v>
      </c>
      <c r="E74" s="4">
        <v>91.83</v>
      </c>
      <c r="F74" s="1" t="s">
        <v>206</v>
      </c>
    </row>
    <row r="75" spans="1:6" x14ac:dyDescent="0.25">
      <c r="A75" s="3">
        <v>35995</v>
      </c>
      <c r="B75" s="1" t="s">
        <v>216</v>
      </c>
      <c r="C75" s="1">
        <v>500</v>
      </c>
      <c r="D75" s="1">
        <v>8.2549999999999998E-2</v>
      </c>
      <c r="E75" s="4">
        <v>41.28</v>
      </c>
      <c r="F75" s="1" t="s">
        <v>206</v>
      </c>
    </row>
    <row r="76" spans="1:6" x14ac:dyDescent="0.25">
      <c r="A76" s="3">
        <v>35996</v>
      </c>
      <c r="B76" s="1" t="s">
        <v>216</v>
      </c>
      <c r="C76" s="1">
        <v>500</v>
      </c>
      <c r="D76" s="1">
        <v>8.2549999999999998E-2</v>
      </c>
      <c r="E76" s="4">
        <v>41.28</v>
      </c>
      <c r="F76" s="1" t="s">
        <v>206</v>
      </c>
    </row>
    <row r="77" spans="1:6" x14ac:dyDescent="0.25">
      <c r="A77" s="3">
        <v>35997</v>
      </c>
      <c r="B77" s="1" t="s">
        <v>216</v>
      </c>
      <c r="C77" s="1">
        <v>500</v>
      </c>
      <c r="D77" s="1">
        <v>8.2549999999999998E-2</v>
      </c>
      <c r="E77" s="4">
        <v>41.28</v>
      </c>
      <c r="F77" s="1" t="s">
        <v>206</v>
      </c>
    </row>
    <row r="78" spans="1:6" x14ac:dyDescent="0.25">
      <c r="A78" s="3">
        <v>35998</v>
      </c>
      <c r="B78" s="1" t="s">
        <v>216</v>
      </c>
      <c r="C78" s="1">
        <v>600</v>
      </c>
      <c r="D78" s="1">
        <v>8.2549999999999998E-2</v>
      </c>
      <c r="E78" s="4">
        <v>49.53</v>
      </c>
      <c r="F78" s="1" t="s">
        <v>206</v>
      </c>
    </row>
    <row r="79" spans="1:6" x14ac:dyDescent="0.25">
      <c r="A79" s="3">
        <v>36029</v>
      </c>
      <c r="B79" s="1" t="s">
        <v>198</v>
      </c>
      <c r="C79" s="5">
        <v>1300</v>
      </c>
      <c r="D79" s="1">
        <v>3.0869000000000001E-2</v>
      </c>
      <c r="E79" s="4">
        <v>40.130000000000003</v>
      </c>
      <c r="F79" s="1" t="s">
        <v>206</v>
      </c>
    </row>
    <row r="80" spans="1:6" x14ac:dyDescent="0.25">
      <c r="A80" s="3">
        <v>36030</v>
      </c>
      <c r="B80" s="1" t="s">
        <v>198</v>
      </c>
      <c r="C80" s="5">
        <v>1300</v>
      </c>
      <c r="D80" s="1">
        <v>3.0869000000000001E-2</v>
      </c>
      <c r="E80" s="4">
        <v>40.130000000000003</v>
      </c>
      <c r="F80" s="1" t="s">
        <v>206</v>
      </c>
    </row>
    <row r="81" spans="1:6" x14ac:dyDescent="0.25">
      <c r="A81" s="3">
        <v>36016</v>
      </c>
      <c r="B81" s="1" t="s">
        <v>201</v>
      </c>
      <c r="C81" s="1">
        <v>250</v>
      </c>
      <c r="D81" s="1">
        <v>0.1731</v>
      </c>
      <c r="E81" s="4">
        <v>43.28</v>
      </c>
      <c r="F81" s="1" t="s">
        <v>206</v>
      </c>
    </row>
    <row r="82" spans="1:6" x14ac:dyDescent="0.25">
      <c r="A82" s="3">
        <v>36017</v>
      </c>
      <c r="B82" s="1" t="s">
        <v>201</v>
      </c>
      <c r="C82" s="1">
        <v>250</v>
      </c>
      <c r="D82" s="1">
        <v>0.1731</v>
      </c>
      <c r="E82" s="4">
        <v>43.28</v>
      </c>
      <c r="F82" s="1" t="s">
        <v>206</v>
      </c>
    </row>
    <row r="83" spans="1:6" x14ac:dyDescent="0.25">
      <c r="A83" s="3">
        <v>36018</v>
      </c>
      <c r="B83" s="1" t="s">
        <v>201</v>
      </c>
      <c r="C83" s="1">
        <v>195</v>
      </c>
      <c r="D83" s="1">
        <v>0.1731</v>
      </c>
      <c r="E83" s="4">
        <v>33.75</v>
      </c>
      <c r="F83" s="1" t="s">
        <v>206</v>
      </c>
    </row>
    <row r="84" spans="1:6" x14ac:dyDescent="0.25">
      <c r="A84" s="3">
        <v>36019</v>
      </c>
      <c r="B84" s="1" t="s">
        <v>201</v>
      </c>
      <c r="C84" s="1">
        <v>195</v>
      </c>
      <c r="D84" s="1">
        <v>0.1731</v>
      </c>
      <c r="E84" s="4">
        <v>33.75</v>
      </c>
      <c r="F84" s="1" t="s">
        <v>206</v>
      </c>
    </row>
    <row r="85" spans="1:6" x14ac:dyDescent="0.25">
      <c r="A85" s="3">
        <v>36020</v>
      </c>
      <c r="B85" s="1" t="s">
        <v>201</v>
      </c>
      <c r="C85" s="1">
        <v>195</v>
      </c>
      <c r="D85" s="1">
        <v>0.1731</v>
      </c>
      <c r="E85" s="4">
        <v>33.75</v>
      </c>
      <c r="F85" s="1" t="s">
        <v>206</v>
      </c>
    </row>
    <row r="86" spans="1:6" x14ac:dyDescent="0.25">
      <c r="A86" s="3">
        <v>36000</v>
      </c>
      <c r="B86" s="1" t="s">
        <v>203</v>
      </c>
      <c r="C86" s="1">
        <v>60</v>
      </c>
      <c r="D86" s="1">
        <v>0.57999999999999996</v>
      </c>
      <c r="E86" s="4">
        <v>34.799999999999997</v>
      </c>
      <c r="F86" s="1" t="s">
        <v>206</v>
      </c>
    </row>
    <row r="87" spans="1:6" x14ac:dyDescent="0.25">
      <c r="A87" s="3">
        <v>36002</v>
      </c>
      <c r="B87" s="1" t="s">
        <v>213</v>
      </c>
      <c r="C87" s="5">
        <v>80000</v>
      </c>
      <c r="D87" s="1">
        <v>5.8699999999999996E-4</v>
      </c>
      <c r="E87" s="4">
        <v>46.94</v>
      </c>
      <c r="F87" s="1" t="s">
        <v>206</v>
      </c>
    </row>
    <row r="88" spans="1:6" x14ac:dyDescent="0.25">
      <c r="A88" s="3">
        <v>36003</v>
      </c>
      <c r="B88" s="1" t="s">
        <v>213</v>
      </c>
      <c r="C88" s="5">
        <v>80000</v>
      </c>
      <c r="D88" s="1">
        <v>5.8699999999999996E-4</v>
      </c>
      <c r="E88" s="4">
        <v>46.94</v>
      </c>
      <c r="F88" s="1" t="s">
        <v>206</v>
      </c>
    </row>
    <row r="89" spans="1:6" x14ac:dyDescent="0.25">
      <c r="A89" s="3">
        <v>36004</v>
      </c>
      <c r="B89" s="1" t="s">
        <v>213</v>
      </c>
      <c r="C89" s="5">
        <v>80000</v>
      </c>
      <c r="D89" s="1">
        <v>5.8699999999999996E-4</v>
      </c>
      <c r="E89" s="4">
        <v>46.94</v>
      </c>
      <c r="F89" s="1" t="s">
        <v>206</v>
      </c>
    </row>
    <row r="90" spans="1:6" x14ac:dyDescent="0.25">
      <c r="A90" s="3">
        <v>36005</v>
      </c>
      <c r="B90" s="1" t="s">
        <v>213</v>
      </c>
      <c r="C90" s="5">
        <v>80000</v>
      </c>
      <c r="D90" s="1">
        <v>5.8699999999999996E-4</v>
      </c>
      <c r="E90" s="4">
        <v>46.94</v>
      </c>
      <c r="F90" s="1" t="s">
        <v>206</v>
      </c>
    </row>
    <row r="91" spans="1:6" x14ac:dyDescent="0.25">
      <c r="A91" s="3">
        <v>36006</v>
      </c>
      <c r="B91" s="1" t="s">
        <v>213</v>
      </c>
      <c r="C91" s="5">
        <v>70000</v>
      </c>
      <c r="D91" s="1">
        <v>5.8699999999999996E-4</v>
      </c>
      <c r="E91" s="4">
        <v>41.07</v>
      </c>
      <c r="F91" s="1" t="s">
        <v>206</v>
      </c>
    </row>
    <row r="92" spans="1:6" x14ac:dyDescent="0.25">
      <c r="A92" s="3">
        <v>36007</v>
      </c>
      <c r="B92" s="1" t="s">
        <v>213</v>
      </c>
      <c r="C92" s="5">
        <v>70000</v>
      </c>
      <c r="D92" s="1">
        <v>5.8699999999999996E-4</v>
      </c>
      <c r="E92" s="4">
        <v>41.07</v>
      </c>
      <c r="F92" s="1" t="s">
        <v>206</v>
      </c>
    </row>
    <row r="93" spans="1:6" x14ac:dyDescent="0.25">
      <c r="A93" s="3">
        <v>36008</v>
      </c>
      <c r="B93" s="1" t="s">
        <v>213</v>
      </c>
      <c r="C93" s="5">
        <v>70000</v>
      </c>
      <c r="D93" s="1">
        <v>5.8699999999999996E-4</v>
      </c>
      <c r="E93" s="4">
        <v>41.07</v>
      </c>
      <c r="F93" s="1" t="s">
        <v>206</v>
      </c>
    </row>
    <row r="94" spans="1:6" x14ac:dyDescent="0.25">
      <c r="A94" s="3">
        <v>36009</v>
      </c>
      <c r="B94" s="1" t="s">
        <v>213</v>
      </c>
      <c r="C94" s="5">
        <v>70000</v>
      </c>
      <c r="D94" s="1">
        <v>5.8699999999999996E-4</v>
      </c>
      <c r="E94" s="4">
        <v>41.07</v>
      </c>
      <c r="F94" s="1" t="s">
        <v>206</v>
      </c>
    </row>
    <row r="95" spans="1:6" x14ac:dyDescent="0.25">
      <c r="A95" s="3">
        <v>36010</v>
      </c>
      <c r="B95" s="1" t="s">
        <v>213</v>
      </c>
      <c r="C95" s="5">
        <v>70000</v>
      </c>
      <c r="D95" s="1">
        <v>5.8699999999999996E-4</v>
      </c>
      <c r="E95" s="4">
        <v>41.07</v>
      </c>
      <c r="F95" s="1" t="s">
        <v>206</v>
      </c>
    </row>
    <row r="96" spans="1:6" x14ac:dyDescent="0.25">
      <c r="A96" s="3">
        <v>36012</v>
      </c>
      <c r="B96" s="1" t="s">
        <v>215</v>
      </c>
      <c r="C96" s="5">
        <v>4500</v>
      </c>
      <c r="D96" s="1">
        <v>0.01</v>
      </c>
      <c r="E96" s="4">
        <v>45</v>
      </c>
      <c r="F96" s="1" t="s">
        <v>206</v>
      </c>
    </row>
    <row r="97" spans="1:6" x14ac:dyDescent="0.25">
      <c r="A97" s="3">
        <v>36013</v>
      </c>
      <c r="B97" s="1" t="s">
        <v>215</v>
      </c>
      <c r="C97" s="5">
        <v>4500</v>
      </c>
      <c r="D97" s="1">
        <v>0.01</v>
      </c>
      <c r="E97" s="4">
        <v>45</v>
      </c>
      <c r="F97" s="1" t="s">
        <v>206</v>
      </c>
    </row>
    <row r="98" spans="1:6" x14ac:dyDescent="0.25">
      <c r="A98" s="3">
        <v>36015</v>
      </c>
      <c r="B98" s="1" t="s">
        <v>215</v>
      </c>
      <c r="C98" s="5">
        <v>4500</v>
      </c>
      <c r="D98" s="1">
        <v>0.01</v>
      </c>
      <c r="E98" s="4">
        <v>45</v>
      </c>
      <c r="F98" s="1" t="s">
        <v>206</v>
      </c>
    </row>
    <row r="99" spans="1:6" x14ac:dyDescent="0.25">
      <c r="A99" s="3">
        <v>35992</v>
      </c>
      <c r="B99" s="1" t="s">
        <v>209</v>
      </c>
      <c r="C99" s="1">
        <v>40</v>
      </c>
      <c r="D99" s="1">
        <v>1</v>
      </c>
      <c r="E99" s="4">
        <v>40</v>
      </c>
      <c r="F99" s="1" t="s">
        <v>206</v>
      </c>
    </row>
    <row r="100" spans="1:6" x14ac:dyDescent="0.25">
      <c r="A100" s="3">
        <v>36011</v>
      </c>
      <c r="B100" s="1" t="s">
        <v>209</v>
      </c>
      <c r="C100" s="1">
        <v>34</v>
      </c>
      <c r="D100" s="1">
        <v>1</v>
      </c>
      <c r="E100" s="4">
        <v>34</v>
      </c>
      <c r="F100" s="1" t="s">
        <v>206</v>
      </c>
    </row>
    <row r="101" spans="1:6" x14ac:dyDescent="0.25">
      <c r="A101" s="3">
        <v>36017</v>
      </c>
      <c r="B101" s="1" t="s">
        <v>201</v>
      </c>
      <c r="C101" s="1">
        <v>320</v>
      </c>
      <c r="D101" s="1">
        <v>0.1731</v>
      </c>
      <c r="E101" s="4">
        <v>55.39</v>
      </c>
      <c r="F101" s="1" t="s">
        <v>221</v>
      </c>
    </row>
    <row r="102" spans="1:6" x14ac:dyDescent="0.25">
      <c r="A102" s="3">
        <v>35996</v>
      </c>
      <c r="B102" s="1" t="s">
        <v>216</v>
      </c>
      <c r="C102" s="1">
        <v>180</v>
      </c>
      <c r="D102" s="1">
        <v>8.2549999999999998E-2</v>
      </c>
      <c r="E102" s="4">
        <v>14.86</v>
      </c>
      <c r="F102" s="1" t="s">
        <v>221</v>
      </c>
    </row>
    <row r="103" spans="1:6" x14ac:dyDescent="0.25">
      <c r="A103" s="3">
        <v>35997</v>
      </c>
      <c r="B103" s="1" t="s">
        <v>216</v>
      </c>
      <c r="C103" s="1">
        <v>120</v>
      </c>
      <c r="D103" s="1">
        <v>8.2549999999999998E-2</v>
      </c>
      <c r="E103" s="4">
        <v>9.91</v>
      </c>
      <c r="F103" s="1" t="s">
        <v>221</v>
      </c>
    </row>
    <row r="104" spans="1:6" x14ac:dyDescent="0.25">
      <c r="A104" s="3">
        <v>35999</v>
      </c>
      <c r="B104" s="1" t="s">
        <v>216</v>
      </c>
      <c r="C104" s="1">
        <v>130</v>
      </c>
      <c r="D104" s="1">
        <v>8.2549999999999998E-2</v>
      </c>
      <c r="E104" s="4">
        <v>10.73</v>
      </c>
      <c r="F104" s="1" t="s">
        <v>221</v>
      </c>
    </row>
    <row r="105" spans="1:6" x14ac:dyDescent="0.25">
      <c r="A105" s="3">
        <v>35999</v>
      </c>
      <c r="B105" s="1" t="s">
        <v>216</v>
      </c>
      <c r="C105" s="1">
        <v>640</v>
      </c>
      <c r="D105" s="1">
        <v>8.2549999999999998E-2</v>
      </c>
      <c r="E105" s="4">
        <v>25</v>
      </c>
      <c r="F105" s="1" t="s">
        <v>221</v>
      </c>
    </row>
    <row r="106" spans="1:6" x14ac:dyDescent="0.25">
      <c r="A106" s="3">
        <v>36031</v>
      </c>
      <c r="B106" s="1" t="s">
        <v>198</v>
      </c>
      <c r="C106" s="1">
        <v>500</v>
      </c>
      <c r="D106" s="1">
        <v>3.0869000000000001E-2</v>
      </c>
      <c r="E106" s="4">
        <v>15.43</v>
      </c>
      <c r="F106" s="1" t="s">
        <v>221</v>
      </c>
    </row>
    <row r="107" spans="1:6" x14ac:dyDescent="0.25">
      <c r="A107" s="3">
        <v>36016</v>
      </c>
      <c r="B107" s="1" t="s">
        <v>201</v>
      </c>
      <c r="C107" s="1">
        <v>30</v>
      </c>
      <c r="D107" s="1">
        <v>0.1731</v>
      </c>
      <c r="E107" s="4">
        <v>5.19</v>
      </c>
      <c r="F107" s="1" t="s">
        <v>221</v>
      </c>
    </row>
    <row r="108" spans="1:6" x14ac:dyDescent="0.25">
      <c r="A108" s="3">
        <v>36017</v>
      </c>
      <c r="B108" s="1" t="s">
        <v>201</v>
      </c>
      <c r="C108" s="1">
        <v>20</v>
      </c>
      <c r="D108" s="1">
        <v>0.1731</v>
      </c>
      <c r="E108" s="4">
        <v>3.46</v>
      </c>
      <c r="F108" s="1" t="s">
        <v>221</v>
      </c>
    </row>
    <row r="109" spans="1:6" x14ac:dyDescent="0.25">
      <c r="A109" s="3">
        <v>36019</v>
      </c>
      <c r="B109" s="1" t="s">
        <v>201</v>
      </c>
      <c r="C109" s="1">
        <v>60</v>
      </c>
      <c r="D109" s="1">
        <v>0.1731</v>
      </c>
      <c r="E109" s="4">
        <v>10.39</v>
      </c>
      <c r="F109" s="1" t="s">
        <v>221</v>
      </c>
    </row>
    <row r="110" spans="1:6" x14ac:dyDescent="0.25">
      <c r="A110" s="3">
        <v>36028</v>
      </c>
      <c r="B110" s="1" t="s">
        <v>203</v>
      </c>
      <c r="C110" s="1">
        <v>22</v>
      </c>
      <c r="D110" s="1">
        <v>0.57999999999999996</v>
      </c>
      <c r="E110" s="4">
        <v>12.76</v>
      </c>
      <c r="F110" s="1" t="s">
        <v>221</v>
      </c>
    </row>
    <row r="111" spans="1:6" x14ac:dyDescent="0.25">
      <c r="A111" s="3">
        <v>36004</v>
      </c>
      <c r="B111" s="1" t="s">
        <v>213</v>
      </c>
      <c r="C111" s="5">
        <v>58000</v>
      </c>
      <c r="D111" s="1">
        <v>5.8699999999999996E-4</v>
      </c>
      <c r="E111" s="4">
        <v>34.03</v>
      </c>
      <c r="F111" s="1" t="s">
        <v>221</v>
      </c>
    </row>
    <row r="112" spans="1:6" x14ac:dyDescent="0.25">
      <c r="A112" s="3">
        <v>36005</v>
      </c>
      <c r="B112" s="1" t="s">
        <v>213</v>
      </c>
      <c r="C112" s="5">
        <v>14000</v>
      </c>
      <c r="D112" s="1">
        <v>5.8699999999999996E-4</v>
      </c>
      <c r="E112" s="4">
        <v>8.2100000000000009</v>
      </c>
      <c r="F112" s="1" t="s">
        <v>221</v>
      </c>
    </row>
    <row r="113" spans="1:6" x14ac:dyDescent="0.25">
      <c r="A113" s="3">
        <v>36007</v>
      </c>
      <c r="B113" s="1" t="s">
        <v>213</v>
      </c>
      <c r="C113" s="5">
        <v>57000</v>
      </c>
      <c r="D113" s="1">
        <v>5.8699999999999996E-4</v>
      </c>
      <c r="E113" s="4">
        <v>33.44</v>
      </c>
      <c r="F113" s="1" t="s">
        <v>221</v>
      </c>
    </row>
    <row r="114" spans="1:6" x14ac:dyDescent="0.25">
      <c r="A114" s="3">
        <v>35996</v>
      </c>
      <c r="B114" s="1" t="s">
        <v>216</v>
      </c>
      <c r="C114" s="1">
        <v>26</v>
      </c>
      <c r="D114" s="1">
        <v>8.2549999999999998E-2</v>
      </c>
      <c r="E114" s="4">
        <v>2.15</v>
      </c>
      <c r="F114" s="1" t="s">
        <v>214</v>
      </c>
    </row>
    <row r="115" spans="1:6" x14ac:dyDescent="0.25">
      <c r="A115" s="3">
        <v>35997</v>
      </c>
      <c r="B115" s="1" t="s">
        <v>216</v>
      </c>
      <c r="C115" s="1">
        <v>102</v>
      </c>
      <c r="D115" s="1">
        <v>8.2549999999999998E-2</v>
      </c>
      <c r="E115" s="4">
        <v>8.42</v>
      </c>
      <c r="F115" s="1" t="s">
        <v>214</v>
      </c>
    </row>
    <row r="116" spans="1:6" x14ac:dyDescent="0.25">
      <c r="A116" s="3">
        <v>35997</v>
      </c>
      <c r="B116" s="1" t="s">
        <v>216</v>
      </c>
      <c r="C116" s="1">
        <v>160</v>
      </c>
      <c r="D116" s="1">
        <v>8.2549999999999998E-2</v>
      </c>
      <c r="E116" s="4">
        <v>13.21</v>
      </c>
      <c r="F116" s="1" t="s">
        <v>214</v>
      </c>
    </row>
    <row r="117" spans="1:6" x14ac:dyDescent="0.25">
      <c r="A117" s="3">
        <v>35999</v>
      </c>
      <c r="B117" s="1" t="s">
        <v>216</v>
      </c>
      <c r="C117" s="1">
        <v>65</v>
      </c>
      <c r="D117" s="1">
        <v>8.2549999999999998E-2</v>
      </c>
      <c r="E117" s="4">
        <v>5.37</v>
      </c>
      <c r="F117" s="1" t="s">
        <v>214</v>
      </c>
    </row>
    <row r="118" spans="1:6" x14ac:dyDescent="0.25">
      <c r="A118" s="3">
        <v>36029</v>
      </c>
      <c r="B118" s="1" t="s">
        <v>198</v>
      </c>
      <c r="C118" s="1">
        <v>89</v>
      </c>
      <c r="D118" s="1">
        <v>3.0869000000000001E-2</v>
      </c>
      <c r="E118" s="4">
        <v>2.75</v>
      </c>
      <c r="F118" s="1" t="s">
        <v>214</v>
      </c>
    </row>
    <row r="119" spans="1:6" x14ac:dyDescent="0.25">
      <c r="A119" s="3">
        <v>36031</v>
      </c>
      <c r="B119" s="1" t="s">
        <v>198</v>
      </c>
      <c r="C119" s="1">
        <v>484</v>
      </c>
      <c r="D119" s="1">
        <v>3.0869000000000001E-2</v>
      </c>
      <c r="E119" s="4">
        <v>14.94</v>
      </c>
      <c r="F119" s="1" t="s">
        <v>214</v>
      </c>
    </row>
    <row r="120" spans="1:6" x14ac:dyDescent="0.25">
      <c r="A120" s="3">
        <v>36016</v>
      </c>
      <c r="B120" s="1" t="s">
        <v>201</v>
      </c>
      <c r="C120" s="1">
        <v>50</v>
      </c>
      <c r="D120" s="1">
        <v>0.1731</v>
      </c>
      <c r="E120" s="4">
        <v>8.66</v>
      </c>
      <c r="F120" s="1" t="s">
        <v>214</v>
      </c>
    </row>
    <row r="121" spans="1:6" x14ac:dyDescent="0.25">
      <c r="A121" s="3">
        <v>36019</v>
      </c>
      <c r="B121" s="1" t="s">
        <v>201</v>
      </c>
      <c r="C121" s="1">
        <v>50</v>
      </c>
      <c r="D121" s="1">
        <v>0.1731</v>
      </c>
      <c r="E121" s="4">
        <v>8.66</v>
      </c>
      <c r="F121" s="1" t="s">
        <v>214</v>
      </c>
    </row>
    <row r="122" spans="1:6" x14ac:dyDescent="0.25">
      <c r="A122" s="3">
        <v>36020</v>
      </c>
      <c r="B122" s="1" t="s">
        <v>201</v>
      </c>
      <c r="C122" s="1">
        <v>60</v>
      </c>
      <c r="D122" s="1">
        <v>0.1731</v>
      </c>
      <c r="E122" s="4">
        <v>10.39</v>
      </c>
      <c r="F122" s="1" t="s">
        <v>214</v>
      </c>
    </row>
    <row r="123" spans="1:6" x14ac:dyDescent="0.25">
      <c r="A123" s="3">
        <v>36027</v>
      </c>
      <c r="B123" s="1" t="s">
        <v>203</v>
      </c>
      <c r="C123" s="1">
        <v>21</v>
      </c>
      <c r="D123" s="1">
        <v>0.57999999999999996</v>
      </c>
      <c r="E123" s="4">
        <v>12.18</v>
      </c>
      <c r="F123" s="1" t="s">
        <v>214</v>
      </c>
    </row>
    <row r="124" spans="1:6" x14ac:dyDescent="0.25">
      <c r="A124" s="3">
        <v>35990</v>
      </c>
      <c r="B124" s="1" t="s">
        <v>211</v>
      </c>
      <c r="C124" s="5">
        <v>1000</v>
      </c>
      <c r="D124" s="1">
        <v>4.5589999999999997E-3</v>
      </c>
      <c r="E124" s="4">
        <v>4.5599999999999996</v>
      </c>
      <c r="F124" s="1" t="s">
        <v>214</v>
      </c>
    </row>
    <row r="125" spans="1:6" x14ac:dyDescent="0.25">
      <c r="A125" s="3">
        <v>36000</v>
      </c>
      <c r="B125" s="1" t="s">
        <v>213</v>
      </c>
      <c r="C125" s="5">
        <v>6000</v>
      </c>
      <c r="D125" s="1">
        <v>5.8699999999999996E-4</v>
      </c>
      <c r="E125" s="4">
        <v>3.52</v>
      </c>
      <c r="F125" s="1" t="s">
        <v>214</v>
      </c>
    </row>
    <row r="126" spans="1:6" x14ac:dyDescent="0.25">
      <c r="A126" s="3">
        <v>36001</v>
      </c>
      <c r="B126" s="1" t="s">
        <v>213</v>
      </c>
      <c r="C126" s="5">
        <v>4000</v>
      </c>
      <c r="D126" s="1">
        <v>5.8699999999999996E-4</v>
      </c>
      <c r="E126" s="4">
        <v>2.35</v>
      </c>
      <c r="F126" s="1" t="s">
        <v>214</v>
      </c>
    </row>
    <row r="127" spans="1:6" x14ac:dyDescent="0.25">
      <c r="A127" s="3">
        <v>36002</v>
      </c>
      <c r="B127" s="1" t="s">
        <v>213</v>
      </c>
      <c r="C127" s="5">
        <v>15000</v>
      </c>
      <c r="D127" s="1">
        <v>5.8699999999999996E-4</v>
      </c>
      <c r="E127" s="4">
        <v>8.8000000000000007</v>
      </c>
      <c r="F127" s="1" t="s">
        <v>214</v>
      </c>
    </row>
    <row r="128" spans="1:6" x14ac:dyDescent="0.25">
      <c r="A128" s="3">
        <v>36004</v>
      </c>
      <c r="B128" s="1" t="s">
        <v>213</v>
      </c>
      <c r="C128" s="5">
        <v>12000</v>
      </c>
      <c r="D128" s="1">
        <v>5.8699999999999996E-4</v>
      </c>
      <c r="E128" s="4">
        <v>7.04</v>
      </c>
      <c r="F128" s="1" t="s">
        <v>214</v>
      </c>
    </row>
    <row r="129" spans="1:6" x14ac:dyDescent="0.25">
      <c r="A129" s="3">
        <v>36005</v>
      </c>
      <c r="B129" s="1" t="s">
        <v>213</v>
      </c>
      <c r="C129" s="5">
        <v>11000</v>
      </c>
      <c r="D129" s="1">
        <v>5.8699999999999996E-4</v>
      </c>
      <c r="E129" s="4">
        <v>6.45</v>
      </c>
      <c r="F129" s="1" t="s">
        <v>214</v>
      </c>
    </row>
    <row r="130" spans="1:6" x14ac:dyDescent="0.25">
      <c r="A130" s="3">
        <v>36007</v>
      </c>
      <c r="B130" s="1" t="s">
        <v>213</v>
      </c>
      <c r="C130" s="5">
        <v>15000</v>
      </c>
      <c r="D130" s="1">
        <v>5.8699999999999996E-4</v>
      </c>
      <c r="E130" s="4">
        <v>8.8000000000000007</v>
      </c>
      <c r="F130" s="1" t="s">
        <v>214</v>
      </c>
    </row>
    <row r="131" spans="1:6" x14ac:dyDescent="0.25">
      <c r="A131" s="3">
        <v>36008</v>
      </c>
      <c r="B131" s="1" t="s">
        <v>213</v>
      </c>
      <c r="C131" s="5">
        <v>5500</v>
      </c>
      <c r="D131" s="1">
        <v>5.8699999999999996E-4</v>
      </c>
      <c r="E131" s="4">
        <v>3.23</v>
      </c>
      <c r="F131" s="1" t="s">
        <v>214</v>
      </c>
    </row>
    <row r="132" spans="1:6" x14ac:dyDescent="0.25">
      <c r="A132" s="3">
        <v>36009</v>
      </c>
      <c r="B132" s="1" t="s">
        <v>213</v>
      </c>
      <c r="C132" s="5">
        <v>12000</v>
      </c>
      <c r="D132" s="1">
        <v>5.8699999999999996E-4</v>
      </c>
      <c r="E132" s="4">
        <v>7.04</v>
      </c>
      <c r="F132" s="1" t="s">
        <v>214</v>
      </c>
    </row>
    <row r="133" spans="1:6" x14ac:dyDescent="0.25">
      <c r="A133" s="3">
        <v>36010</v>
      </c>
      <c r="B133" s="1" t="s">
        <v>213</v>
      </c>
      <c r="C133" s="5">
        <v>15000</v>
      </c>
      <c r="D133" s="1">
        <v>5.8699999999999996E-4</v>
      </c>
      <c r="E133" s="4">
        <v>8.8000000000000007</v>
      </c>
      <c r="F133" s="1" t="s">
        <v>214</v>
      </c>
    </row>
    <row r="134" spans="1:6" x14ac:dyDescent="0.25">
      <c r="A134" s="3">
        <v>36013</v>
      </c>
      <c r="B134" s="1" t="s">
        <v>215</v>
      </c>
      <c r="C134" s="5">
        <v>2000</v>
      </c>
      <c r="D134" s="1">
        <v>0.01</v>
      </c>
      <c r="E134" s="4">
        <v>20</v>
      </c>
      <c r="F134" s="1" t="s">
        <v>214</v>
      </c>
    </row>
    <row r="135" spans="1:6" x14ac:dyDescent="0.25">
      <c r="A135" s="3">
        <v>36015</v>
      </c>
      <c r="B135" s="1" t="s">
        <v>215</v>
      </c>
      <c r="C135" s="5">
        <v>1200</v>
      </c>
      <c r="D135" s="1">
        <v>0.01</v>
      </c>
      <c r="E135" s="4">
        <v>12</v>
      </c>
      <c r="F135" s="1" t="s">
        <v>214</v>
      </c>
    </row>
    <row r="136" spans="1:6" x14ac:dyDescent="0.25">
      <c r="A136" s="3">
        <v>36023</v>
      </c>
      <c r="B136" s="1" t="s">
        <v>219</v>
      </c>
      <c r="C136" s="1">
        <v>50</v>
      </c>
      <c r="D136" s="1">
        <v>0.70640000000000003</v>
      </c>
      <c r="E136" s="4">
        <v>35.32</v>
      </c>
      <c r="F136" s="1" t="s">
        <v>214</v>
      </c>
    </row>
    <row r="137" spans="1:6" x14ac:dyDescent="0.25">
      <c r="A137" s="3">
        <v>36024</v>
      </c>
      <c r="B137" s="1" t="s">
        <v>219</v>
      </c>
      <c r="C137" s="1">
        <v>20</v>
      </c>
      <c r="D137" s="1">
        <v>0.70640000000000003</v>
      </c>
      <c r="E137" s="4">
        <v>14.13</v>
      </c>
      <c r="F137" s="1" t="s">
        <v>214</v>
      </c>
    </row>
    <row r="138" spans="1:6" x14ac:dyDescent="0.25">
      <c r="A138" s="3">
        <v>35999</v>
      </c>
      <c r="B138" s="1" t="s">
        <v>216</v>
      </c>
      <c r="C138" s="1">
        <v>50</v>
      </c>
      <c r="D138" s="1">
        <v>8.2549999999999998E-2</v>
      </c>
      <c r="E138" s="4">
        <v>4.13</v>
      </c>
      <c r="F138" s="1" t="s">
        <v>217</v>
      </c>
    </row>
    <row r="139" spans="1:6" x14ac:dyDescent="0.25">
      <c r="A139" s="3">
        <v>35999</v>
      </c>
      <c r="B139" s="1" t="s">
        <v>216</v>
      </c>
      <c r="C139" s="1">
        <v>100</v>
      </c>
      <c r="D139" s="1">
        <v>8.2549999999999998E-2</v>
      </c>
      <c r="E139" s="4">
        <v>8.26</v>
      </c>
      <c r="F139" s="1" t="s">
        <v>217</v>
      </c>
    </row>
    <row r="140" spans="1:6" x14ac:dyDescent="0.25">
      <c r="A140" s="3">
        <v>35999</v>
      </c>
      <c r="B140" s="1" t="s">
        <v>216</v>
      </c>
      <c r="C140" s="1">
        <v>395</v>
      </c>
      <c r="D140" s="1">
        <v>8.2549999999999998E-2</v>
      </c>
      <c r="E140" s="4">
        <v>32.61</v>
      </c>
      <c r="F140" s="1" t="s">
        <v>217</v>
      </c>
    </row>
    <row r="141" spans="1:6" x14ac:dyDescent="0.25">
      <c r="A141" s="3">
        <v>36029</v>
      </c>
      <c r="B141" s="1" t="s">
        <v>198</v>
      </c>
      <c r="C141" s="1">
        <v>170</v>
      </c>
      <c r="D141" s="1">
        <v>3.0869000000000001E-2</v>
      </c>
      <c r="E141" s="4">
        <v>5.25</v>
      </c>
      <c r="F141" s="1" t="s">
        <v>217</v>
      </c>
    </row>
    <row r="142" spans="1:6" x14ac:dyDescent="0.25">
      <c r="A142" s="3">
        <v>36027</v>
      </c>
      <c r="B142" s="1" t="s">
        <v>203</v>
      </c>
      <c r="C142" s="1">
        <v>15</v>
      </c>
      <c r="D142" s="1">
        <v>0.57999999999999996</v>
      </c>
      <c r="E142" s="4">
        <v>8.6999999999999993</v>
      </c>
      <c r="F142" s="1" t="s">
        <v>217</v>
      </c>
    </row>
    <row r="143" spans="1:6" x14ac:dyDescent="0.25">
      <c r="A143" s="3">
        <v>36028</v>
      </c>
      <c r="B143" s="1" t="s">
        <v>203</v>
      </c>
      <c r="C143" s="1">
        <v>4</v>
      </c>
      <c r="D143" s="1">
        <v>0.57999999999999996</v>
      </c>
      <c r="E143" s="4">
        <v>2.3199999999999998</v>
      </c>
      <c r="F143" s="1" t="s">
        <v>217</v>
      </c>
    </row>
    <row r="144" spans="1:6" x14ac:dyDescent="0.25">
      <c r="A144" s="3">
        <v>36028</v>
      </c>
      <c r="B144" s="1" t="s">
        <v>203</v>
      </c>
      <c r="C144" s="1">
        <v>6</v>
      </c>
      <c r="D144" s="1">
        <v>0.57999999999999996</v>
      </c>
      <c r="E144" s="4">
        <v>3.48</v>
      </c>
      <c r="F144" s="1" t="s">
        <v>217</v>
      </c>
    </row>
    <row r="145" spans="1:6" x14ac:dyDescent="0.25">
      <c r="A145" s="3">
        <v>36000</v>
      </c>
      <c r="B145" s="1" t="s">
        <v>213</v>
      </c>
      <c r="C145" s="5">
        <v>7000</v>
      </c>
      <c r="D145" s="1">
        <v>5.8699999999999996E-4</v>
      </c>
      <c r="E145" s="4">
        <v>4.1100000000000003</v>
      </c>
      <c r="F145" s="1" t="s">
        <v>217</v>
      </c>
    </row>
    <row r="146" spans="1:6" x14ac:dyDescent="0.25">
      <c r="A146" s="3">
        <v>36000</v>
      </c>
      <c r="B146" s="1" t="s">
        <v>213</v>
      </c>
      <c r="C146" s="5">
        <v>8000</v>
      </c>
      <c r="D146" s="1">
        <v>5.8699999999999996E-4</v>
      </c>
      <c r="E146" s="4">
        <v>4.6900000000000004</v>
      </c>
      <c r="F146" s="1" t="s">
        <v>217</v>
      </c>
    </row>
    <row r="147" spans="1:6" x14ac:dyDescent="0.25">
      <c r="A147" s="3">
        <v>36001</v>
      </c>
      <c r="B147" s="1" t="s">
        <v>213</v>
      </c>
      <c r="C147" s="5">
        <v>20000</v>
      </c>
      <c r="D147" s="1">
        <v>5.8699999999999996E-4</v>
      </c>
      <c r="E147" s="4">
        <v>11.73</v>
      </c>
      <c r="F147" s="1" t="s">
        <v>217</v>
      </c>
    </row>
    <row r="148" spans="1:6" x14ac:dyDescent="0.25">
      <c r="A148" s="3">
        <v>36004</v>
      </c>
      <c r="B148" s="1" t="s">
        <v>213</v>
      </c>
      <c r="C148" s="5">
        <v>1000</v>
      </c>
      <c r="D148" s="1">
        <v>5.8699999999999996E-4</v>
      </c>
      <c r="E148" s="4">
        <v>0.59</v>
      </c>
      <c r="F148" s="1" t="s">
        <v>217</v>
      </c>
    </row>
    <row r="149" spans="1:6" x14ac:dyDescent="0.25">
      <c r="A149" s="3">
        <v>36005</v>
      </c>
      <c r="B149" s="1" t="s">
        <v>213</v>
      </c>
      <c r="C149" s="5">
        <v>5000</v>
      </c>
      <c r="D149" s="1">
        <v>5.8699999999999996E-4</v>
      </c>
      <c r="E149" s="4">
        <v>2.93</v>
      </c>
      <c r="F149" s="1" t="s">
        <v>217</v>
      </c>
    </row>
    <row r="150" spans="1:6" x14ac:dyDescent="0.25">
      <c r="A150" s="3">
        <v>36005</v>
      </c>
      <c r="B150" s="1" t="s">
        <v>213</v>
      </c>
      <c r="C150" s="5">
        <v>19000</v>
      </c>
      <c r="D150" s="1">
        <v>5.8699999999999996E-4</v>
      </c>
      <c r="E150" s="4">
        <v>11.15</v>
      </c>
      <c r="F150" s="1" t="s">
        <v>217</v>
      </c>
    </row>
    <row r="151" spans="1:6" x14ac:dyDescent="0.25">
      <c r="A151" s="3">
        <v>36008</v>
      </c>
      <c r="B151" s="1" t="s">
        <v>213</v>
      </c>
      <c r="C151" s="5">
        <v>2500</v>
      </c>
      <c r="D151" s="1">
        <v>5.8699999999999996E-4</v>
      </c>
      <c r="E151" s="4">
        <v>1.47</v>
      </c>
      <c r="F151" s="1" t="s">
        <v>217</v>
      </c>
    </row>
    <row r="152" spans="1:6" x14ac:dyDescent="0.25">
      <c r="A152" s="3">
        <v>36009</v>
      </c>
      <c r="B152" s="1" t="s">
        <v>213</v>
      </c>
      <c r="C152" s="5">
        <v>13000</v>
      </c>
      <c r="D152" s="1">
        <v>5.8699999999999996E-4</v>
      </c>
      <c r="E152" s="4">
        <v>7.63</v>
      </c>
      <c r="F152" s="1" t="s">
        <v>217</v>
      </c>
    </row>
    <row r="153" spans="1:6" x14ac:dyDescent="0.25">
      <c r="A153" s="3">
        <v>36010</v>
      </c>
      <c r="B153" s="1" t="s">
        <v>213</v>
      </c>
      <c r="C153" s="5">
        <v>5000</v>
      </c>
      <c r="D153" s="1">
        <v>5.8699999999999996E-4</v>
      </c>
      <c r="E153" s="4">
        <v>2.93</v>
      </c>
      <c r="F153" s="1" t="s">
        <v>217</v>
      </c>
    </row>
    <row r="154" spans="1:6" x14ac:dyDescent="0.25">
      <c r="A154" s="3">
        <v>36013</v>
      </c>
      <c r="B154" s="1" t="s">
        <v>215</v>
      </c>
      <c r="C154" s="5">
        <v>2500</v>
      </c>
      <c r="D154" s="1">
        <v>0.01</v>
      </c>
      <c r="E154" s="4">
        <v>25</v>
      </c>
      <c r="F154" s="1" t="s">
        <v>217</v>
      </c>
    </row>
    <row r="155" spans="1:6" x14ac:dyDescent="0.25">
      <c r="A155" s="3">
        <v>36014</v>
      </c>
      <c r="B155" s="1" t="s">
        <v>215</v>
      </c>
      <c r="C155" s="5">
        <v>2000</v>
      </c>
      <c r="D155" s="1">
        <v>0.01</v>
      </c>
      <c r="E155" s="4">
        <v>20</v>
      </c>
      <c r="F155" s="1" t="s">
        <v>217</v>
      </c>
    </row>
    <row r="156" spans="1:6" x14ac:dyDescent="0.25">
      <c r="A156" s="3">
        <v>36015</v>
      </c>
      <c r="B156" s="1" t="s">
        <v>215</v>
      </c>
      <c r="C156" s="5">
        <v>1345</v>
      </c>
      <c r="D156" s="1">
        <v>0.01</v>
      </c>
      <c r="E156" s="4">
        <v>13.45</v>
      </c>
      <c r="F156" s="1" t="s">
        <v>217</v>
      </c>
    </row>
    <row r="157" spans="1:6" x14ac:dyDescent="0.25">
      <c r="A157" s="3">
        <v>36022</v>
      </c>
      <c r="B157" s="1" t="s">
        <v>219</v>
      </c>
      <c r="C157" s="1">
        <v>16</v>
      </c>
      <c r="D157" s="1">
        <v>0.70640000000000003</v>
      </c>
      <c r="E157" s="4">
        <v>11.3</v>
      </c>
      <c r="F157" s="1" t="s">
        <v>217</v>
      </c>
    </row>
    <row r="158" spans="1:6" x14ac:dyDescent="0.25">
      <c r="A158" s="3">
        <v>35993</v>
      </c>
      <c r="B158" s="1" t="s">
        <v>209</v>
      </c>
      <c r="C158" s="1">
        <v>12</v>
      </c>
      <c r="D158" s="1">
        <v>1</v>
      </c>
      <c r="E158" s="4">
        <v>12</v>
      </c>
      <c r="F158" s="1" t="s">
        <v>217</v>
      </c>
    </row>
    <row r="159" spans="1:6" x14ac:dyDescent="0.25">
      <c r="A159" s="3">
        <v>35990</v>
      </c>
      <c r="B159" s="1" t="s">
        <v>211</v>
      </c>
      <c r="C159" s="5">
        <v>1500</v>
      </c>
      <c r="D159" s="1">
        <v>4.5589999999999997E-3</v>
      </c>
      <c r="E159" s="4">
        <v>6.84</v>
      </c>
      <c r="F159" s="1" t="s">
        <v>222</v>
      </c>
    </row>
    <row r="160" spans="1:6" x14ac:dyDescent="0.25">
      <c r="A160" s="3">
        <v>35999</v>
      </c>
      <c r="B160" s="1" t="s">
        <v>216</v>
      </c>
      <c r="C160" s="1">
        <v>163</v>
      </c>
      <c r="D160" s="1">
        <v>8.2549999999999998E-2</v>
      </c>
      <c r="E160" s="4">
        <v>13.46</v>
      </c>
      <c r="F160" s="1" t="s">
        <v>223</v>
      </c>
    </row>
    <row r="161" spans="1:6" x14ac:dyDescent="0.25">
      <c r="A161" s="3">
        <v>36018</v>
      </c>
      <c r="B161" s="1" t="s">
        <v>201</v>
      </c>
      <c r="C161" s="1">
        <v>23</v>
      </c>
      <c r="D161" s="1">
        <v>0.1731</v>
      </c>
      <c r="E161" s="4">
        <v>3.98</v>
      </c>
      <c r="F161" s="1" t="s">
        <v>223</v>
      </c>
    </row>
    <row r="162" spans="1:6" x14ac:dyDescent="0.25">
      <c r="A162" s="3">
        <v>36027</v>
      </c>
      <c r="B162" s="1" t="s">
        <v>203</v>
      </c>
      <c r="C162" s="1">
        <v>26</v>
      </c>
      <c r="D162" s="1">
        <v>0.57999999999999996</v>
      </c>
      <c r="E162" s="4">
        <v>15.08</v>
      </c>
      <c r="F162" s="1" t="s">
        <v>223</v>
      </c>
    </row>
    <row r="163" spans="1:6" x14ac:dyDescent="0.25">
      <c r="A163" s="3">
        <v>36001</v>
      </c>
      <c r="B163" s="1" t="s">
        <v>213</v>
      </c>
      <c r="C163" s="5">
        <v>4500</v>
      </c>
      <c r="D163" s="1">
        <v>5.8699999999999996E-4</v>
      </c>
      <c r="E163" s="4">
        <v>2.64</v>
      </c>
      <c r="F163" s="1" t="s">
        <v>223</v>
      </c>
    </row>
    <row r="164" spans="1:6" x14ac:dyDescent="0.25">
      <c r="A164" s="3">
        <v>35995</v>
      </c>
      <c r="B164" s="1" t="s">
        <v>216</v>
      </c>
      <c r="C164" s="1">
        <v>104</v>
      </c>
      <c r="D164" s="1">
        <v>8.2549999999999998E-2</v>
      </c>
      <c r="E164" s="4">
        <v>8.59</v>
      </c>
      <c r="F164" s="1" t="s">
        <v>224</v>
      </c>
    </row>
    <row r="165" spans="1:6" x14ac:dyDescent="0.25">
      <c r="A165" s="3">
        <v>35996</v>
      </c>
      <c r="B165" s="1" t="s">
        <v>216</v>
      </c>
      <c r="C165" s="1">
        <v>140</v>
      </c>
      <c r="D165" s="1">
        <v>8.2549999999999998E-2</v>
      </c>
      <c r="E165" s="4">
        <v>11.56</v>
      </c>
      <c r="F165" s="1" t="s">
        <v>224</v>
      </c>
    </row>
    <row r="166" spans="1:6" x14ac:dyDescent="0.25">
      <c r="A166" s="3">
        <v>35997</v>
      </c>
      <c r="B166" s="1" t="s">
        <v>216</v>
      </c>
      <c r="C166" s="1">
        <v>30</v>
      </c>
      <c r="D166" s="1">
        <v>8.2549999999999998E-2</v>
      </c>
      <c r="E166" s="4">
        <v>2.48</v>
      </c>
      <c r="F166" s="1" t="s">
        <v>224</v>
      </c>
    </row>
    <row r="167" spans="1:6" x14ac:dyDescent="0.25">
      <c r="A167" s="3">
        <v>35998</v>
      </c>
      <c r="B167" s="1" t="s">
        <v>216</v>
      </c>
      <c r="C167" s="1">
        <v>100</v>
      </c>
      <c r="D167" s="1">
        <v>8.2549999999999998E-2</v>
      </c>
      <c r="E167" s="4">
        <v>8.26</v>
      </c>
      <c r="F167" s="1" t="s">
        <v>224</v>
      </c>
    </row>
    <row r="168" spans="1:6" x14ac:dyDescent="0.25">
      <c r="A168" s="3">
        <v>35999</v>
      </c>
      <c r="B168" s="1" t="s">
        <v>216</v>
      </c>
      <c r="C168" s="1">
        <v>80</v>
      </c>
      <c r="D168" s="1">
        <v>8.2549999999999998E-2</v>
      </c>
      <c r="E168" s="4">
        <v>6.6</v>
      </c>
      <c r="F168" s="1" t="s">
        <v>224</v>
      </c>
    </row>
    <row r="169" spans="1:6" x14ac:dyDescent="0.25">
      <c r="A169" s="3">
        <v>36016</v>
      </c>
      <c r="B169" s="1" t="s">
        <v>201</v>
      </c>
      <c r="C169" s="1">
        <v>75</v>
      </c>
      <c r="D169" s="1">
        <v>0.1731</v>
      </c>
      <c r="E169" s="4">
        <v>12.98</v>
      </c>
      <c r="F169" s="1" t="s">
        <v>224</v>
      </c>
    </row>
    <row r="170" spans="1:6" x14ac:dyDescent="0.25">
      <c r="A170" s="3">
        <v>36017</v>
      </c>
      <c r="B170" s="1" t="s">
        <v>201</v>
      </c>
      <c r="C170" s="1">
        <v>74</v>
      </c>
      <c r="D170" s="1">
        <v>0.1731</v>
      </c>
      <c r="E170" s="4">
        <v>12.81</v>
      </c>
      <c r="F170" s="1" t="s">
        <v>224</v>
      </c>
    </row>
    <row r="171" spans="1:6" x14ac:dyDescent="0.25">
      <c r="A171" s="3">
        <v>36018</v>
      </c>
      <c r="B171" s="1" t="s">
        <v>201</v>
      </c>
      <c r="C171" s="1">
        <v>30</v>
      </c>
      <c r="D171" s="1">
        <v>0.1731</v>
      </c>
      <c r="E171" s="4">
        <v>5.19</v>
      </c>
      <c r="F171" s="1" t="s">
        <v>224</v>
      </c>
    </row>
    <row r="172" spans="1:6" x14ac:dyDescent="0.25">
      <c r="A172" s="3">
        <v>36019</v>
      </c>
      <c r="B172" s="1" t="s">
        <v>201</v>
      </c>
      <c r="C172" s="1">
        <v>80</v>
      </c>
      <c r="D172" s="1">
        <v>0.1731</v>
      </c>
      <c r="E172" s="4">
        <v>13.85</v>
      </c>
      <c r="F172" s="1" t="s">
        <v>224</v>
      </c>
    </row>
    <row r="173" spans="1:6" x14ac:dyDescent="0.25">
      <c r="A173" s="3">
        <v>36020</v>
      </c>
      <c r="B173" s="1" t="s">
        <v>201</v>
      </c>
      <c r="C173" s="1">
        <v>40</v>
      </c>
      <c r="D173" s="1">
        <v>0.1731</v>
      </c>
      <c r="E173" s="4">
        <v>6.92</v>
      </c>
      <c r="F173" s="1" t="s">
        <v>224</v>
      </c>
    </row>
    <row r="174" spans="1:6" x14ac:dyDescent="0.25">
      <c r="A174" s="3">
        <v>36027</v>
      </c>
      <c r="B174" s="1" t="s">
        <v>203</v>
      </c>
      <c r="C174" s="1">
        <v>10</v>
      </c>
      <c r="D174" s="1">
        <v>0.57999999999999996</v>
      </c>
      <c r="E174" s="4">
        <v>5.8</v>
      </c>
      <c r="F174" s="1" t="s">
        <v>224</v>
      </c>
    </row>
    <row r="175" spans="1:6" x14ac:dyDescent="0.25">
      <c r="A175" s="3">
        <v>36028</v>
      </c>
      <c r="B175" s="1" t="s">
        <v>203</v>
      </c>
      <c r="C175" s="1">
        <v>10</v>
      </c>
      <c r="D175" s="1">
        <v>0.57999999999999996</v>
      </c>
      <c r="E175" s="4">
        <v>5.8</v>
      </c>
      <c r="F175" s="1" t="s">
        <v>224</v>
      </c>
    </row>
    <row r="176" spans="1:6" x14ac:dyDescent="0.25">
      <c r="A176" s="3">
        <v>36000</v>
      </c>
      <c r="B176" s="1" t="s">
        <v>213</v>
      </c>
      <c r="C176" s="5">
        <v>15500</v>
      </c>
      <c r="D176" s="1">
        <v>5.8699999999999996E-4</v>
      </c>
      <c r="E176" s="4">
        <v>9.09</v>
      </c>
      <c r="F176" s="1" t="s">
        <v>224</v>
      </c>
    </row>
    <row r="177" spans="1:6" x14ac:dyDescent="0.25">
      <c r="A177" s="3">
        <v>36001</v>
      </c>
      <c r="B177" s="1" t="s">
        <v>213</v>
      </c>
      <c r="C177" s="5">
        <v>16000</v>
      </c>
      <c r="D177" s="1">
        <v>5.8699999999999996E-4</v>
      </c>
      <c r="E177" s="4">
        <v>9.39</v>
      </c>
      <c r="F177" s="1" t="s">
        <v>224</v>
      </c>
    </row>
    <row r="178" spans="1:6" x14ac:dyDescent="0.25">
      <c r="A178" s="3">
        <v>36002</v>
      </c>
      <c r="B178" s="1" t="s">
        <v>213</v>
      </c>
      <c r="C178" s="5">
        <v>2000</v>
      </c>
      <c r="D178" s="1">
        <v>5.8699999999999996E-4</v>
      </c>
      <c r="E178" s="4">
        <v>1.17</v>
      </c>
      <c r="F178" s="1" t="s">
        <v>224</v>
      </c>
    </row>
    <row r="179" spans="1:6" x14ac:dyDescent="0.25">
      <c r="A179" s="3">
        <v>36003</v>
      </c>
      <c r="B179" s="1" t="s">
        <v>213</v>
      </c>
      <c r="C179" s="5">
        <v>5000</v>
      </c>
      <c r="D179" s="1">
        <v>5.8699999999999996E-4</v>
      </c>
      <c r="E179" s="4">
        <v>2.93</v>
      </c>
      <c r="F179" s="1" t="s">
        <v>224</v>
      </c>
    </row>
    <row r="180" spans="1:6" x14ac:dyDescent="0.25">
      <c r="A180" s="3">
        <v>36004</v>
      </c>
      <c r="B180" s="1" t="s">
        <v>213</v>
      </c>
      <c r="C180" s="5">
        <v>11500</v>
      </c>
      <c r="D180" s="1">
        <v>5.8699999999999996E-4</v>
      </c>
      <c r="E180" s="4">
        <v>6.75</v>
      </c>
      <c r="F180" s="1" t="s">
        <v>224</v>
      </c>
    </row>
    <row r="181" spans="1:6" x14ac:dyDescent="0.25">
      <c r="A181" s="3">
        <v>36005</v>
      </c>
      <c r="B181" s="1" t="s">
        <v>213</v>
      </c>
      <c r="C181" s="5">
        <v>3700</v>
      </c>
      <c r="D181" s="1">
        <v>5.8699999999999996E-4</v>
      </c>
      <c r="E181" s="4">
        <v>2.17</v>
      </c>
      <c r="F181" s="1" t="s">
        <v>224</v>
      </c>
    </row>
    <row r="182" spans="1:6" x14ac:dyDescent="0.25">
      <c r="A182" s="3">
        <v>36006</v>
      </c>
      <c r="B182" s="1" t="s">
        <v>213</v>
      </c>
      <c r="C182" s="5">
        <v>9500</v>
      </c>
      <c r="D182" s="1">
        <v>5.8699999999999996E-4</v>
      </c>
      <c r="E182" s="4">
        <v>5.57</v>
      </c>
      <c r="F182" s="1" t="s">
        <v>224</v>
      </c>
    </row>
    <row r="183" spans="1:6" x14ac:dyDescent="0.25">
      <c r="A183" s="3">
        <v>36007</v>
      </c>
      <c r="B183" s="1" t="s">
        <v>213</v>
      </c>
      <c r="C183" s="5">
        <v>15000</v>
      </c>
      <c r="D183" s="1">
        <v>5.8699999999999996E-4</v>
      </c>
      <c r="E183" s="4">
        <v>8.8000000000000007</v>
      </c>
      <c r="F183" s="1" t="s">
        <v>224</v>
      </c>
    </row>
    <row r="184" spans="1:6" x14ac:dyDescent="0.25">
      <c r="A184" s="3">
        <v>36009</v>
      </c>
      <c r="B184" s="1" t="s">
        <v>213</v>
      </c>
      <c r="C184" s="5">
        <v>6000</v>
      </c>
      <c r="D184" s="1">
        <v>5.8699999999999996E-4</v>
      </c>
      <c r="E184" s="4">
        <v>3.52</v>
      </c>
      <c r="F184" s="1" t="s">
        <v>224</v>
      </c>
    </row>
    <row r="185" spans="1:6" x14ac:dyDescent="0.25">
      <c r="A185" s="3">
        <v>36010</v>
      </c>
      <c r="B185" s="1" t="s">
        <v>213</v>
      </c>
      <c r="C185" s="5">
        <v>6000</v>
      </c>
      <c r="D185" s="1">
        <v>5.8699999999999996E-4</v>
      </c>
      <c r="E185" s="4">
        <v>3.52</v>
      </c>
      <c r="F185" s="1" t="s">
        <v>224</v>
      </c>
    </row>
    <row r="186" spans="1:6" x14ac:dyDescent="0.25">
      <c r="A186" s="3">
        <v>36012</v>
      </c>
      <c r="B186" s="1" t="s">
        <v>215</v>
      </c>
      <c r="C186" s="1">
        <v>750</v>
      </c>
      <c r="D186" s="1">
        <v>0.01</v>
      </c>
      <c r="E186" s="4">
        <v>7.5</v>
      </c>
      <c r="F186" s="1" t="s">
        <v>224</v>
      </c>
    </row>
    <row r="187" spans="1:6" x14ac:dyDescent="0.25">
      <c r="A187" s="3">
        <v>36014</v>
      </c>
      <c r="B187" s="1" t="s">
        <v>215</v>
      </c>
      <c r="C187" s="5">
        <v>1750</v>
      </c>
      <c r="D187" s="1">
        <v>0.01</v>
      </c>
      <c r="E187" s="4">
        <v>17.5</v>
      </c>
      <c r="F187" s="1" t="s">
        <v>224</v>
      </c>
    </row>
    <row r="188" spans="1:6" x14ac:dyDescent="0.25">
      <c r="A188" s="3">
        <v>36021</v>
      </c>
      <c r="B188" s="1" t="s">
        <v>219</v>
      </c>
      <c r="C188" s="1">
        <v>10</v>
      </c>
      <c r="D188" s="1">
        <v>0.70640000000000003</v>
      </c>
      <c r="E188" s="4">
        <v>7.06</v>
      </c>
      <c r="F188" s="1" t="s">
        <v>224</v>
      </c>
    </row>
    <row r="189" spans="1:6" x14ac:dyDescent="0.25">
      <c r="A189" s="3">
        <v>36022</v>
      </c>
      <c r="B189" s="1" t="s">
        <v>219</v>
      </c>
      <c r="C189" s="1">
        <v>2.5</v>
      </c>
      <c r="D189" s="1">
        <v>0.70640000000000003</v>
      </c>
      <c r="E189" s="4">
        <v>1.77</v>
      </c>
      <c r="F189" s="1" t="s">
        <v>224</v>
      </c>
    </row>
    <row r="190" spans="1:6" x14ac:dyDescent="0.25">
      <c r="A190" s="3">
        <v>36023</v>
      </c>
      <c r="B190" s="1" t="s">
        <v>219</v>
      </c>
      <c r="C190" s="1">
        <v>13</v>
      </c>
      <c r="D190" s="1">
        <v>0.70640000000000003</v>
      </c>
      <c r="E190" s="4">
        <v>9.18</v>
      </c>
      <c r="F190" s="1" t="s">
        <v>224</v>
      </c>
    </row>
    <row r="191" spans="1:6" x14ac:dyDescent="0.25">
      <c r="A191" s="3">
        <v>35995</v>
      </c>
      <c r="B191" s="1" t="s">
        <v>216</v>
      </c>
      <c r="C191" s="1">
        <v>100</v>
      </c>
      <c r="D191" s="1">
        <v>8.2549999999999998E-2</v>
      </c>
      <c r="E191" s="4">
        <v>8.26</v>
      </c>
      <c r="F191" s="1" t="s">
        <v>225</v>
      </c>
    </row>
    <row r="192" spans="1:6" x14ac:dyDescent="0.25">
      <c r="A192" s="3">
        <v>35997</v>
      </c>
      <c r="B192" s="1" t="s">
        <v>216</v>
      </c>
      <c r="C192" s="1">
        <v>100</v>
      </c>
      <c r="D192" s="1">
        <v>8.2549999999999998E-2</v>
      </c>
      <c r="E192" s="4">
        <v>8.26</v>
      </c>
      <c r="F192" s="1" t="s">
        <v>225</v>
      </c>
    </row>
    <row r="193" spans="1:6" x14ac:dyDescent="0.25">
      <c r="A193" s="3">
        <v>36029</v>
      </c>
      <c r="B193" s="1" t="s">
        <v>198</v>
      </c>
      <c r="C193" s="1">
        <v>100</v>
      </c>
      <c r="D193" s="1">
        <v>3.0869000000000001E-2</v>
      </c>
      <c r="E193" s="4">
        <v>3.09</v>
      </c>
      <c r="F193" s="1" t="s">
        <v>225</v>
      </c>
    </row>
    <row r="194" spans="1:6" x14ac:dyDescent="0.25">
      <c r="A194" s="3">
        <v>36016</v>
      </c>
      <c r="B194" s="1" t="s">
        <v>201</v>
      </c>
      <c r="C194" s="1">
        <v>140</v>
      </c>
      <c r="D194" s="1">
        <v>0.1731</v>
      </c>
      <c r="E194" s="4">
        <v>24.23</v>
      </c>
      <c r="F194" s="1" t="s">
        <v>225</v>
      </c>
    </row>
    <row r="195" spans="1:6" x14ac:dyDescent="0.25">
      <c r="A195" s="3">
        <v>36019</v>
      </c>
      <c r="B195" s="1" t="s">
        <v>201</v>
      </c>
      <c r="C195" s="1">
        <v>14</v>
      </c>
      <c r="D195" s="1">
        <v>0.1731</v>
      </c>
      <c r="E195" s="4">
        <v>2.42</v>
      </c>
      <c r="F195" s="1" t="s">
        <v>225</v>
      </c>
    </row>
    <row r="196" spans="1:6" x14ac:dyDescent="0.25">
      <c r="A196" s="3">
        <v>35990</v>
      </c>
      <c r="B196" s="1" t="s">
        <v>211</v>
      </c>
      <c r="C196" s="1">
        <v>500</v>
      </c>
      <c r="D196" s="1">
        <v>4.5589999999999997E-3</v>
      </c>
      <c r="E196" s="4">
        <v>2.2799999999999998</v>
      </c>
      <c r="F196" s="1" t="s">
        <v>225</v>
      </c>
    </row>
    <row r="197" spans="1:6" x14ac:dyDescent="0.25">
      <c r="A197" s="3">
        <v>36002</v>
      </c>
      <c r="B197" s="1" t="s">
        <v>213</v>
      </c>
      <c r="C197" s="5">
        <v>2600</v>
      </c>
      <c r="D197" s="1">
        <v>5.8699999999999996E-4</v>
      </c>
      <c r="E197" s="4">
        <v>1.53</v>
      </c>
      <c r="F197" s="1" t="s">
        <v>225</v>
      </c>
    </row>
    <row r="198" spans="1:6" x14ac:dyDescent="0.25">
      <c r="A198" s="3">
        <v>36005</v>
      </c>
      <c r="B198" s="1" t="s">
        <v>213</v>
      </c>
      <c r="C198" s="5">
        <v>2600</v>
      </c>
      <c r="D198" s="1">
        <v>5.8699999999999996E-4</v>
      </c>
      <c r="E198" s="4">
        <v>1.53</v>
      </c>
      <c r="F198" s="1" t="s">
        <v>225</v>
      </c>
    </row>
    <row r="199" spans="1:6" x14ac:dyDescent="0.25">
      <c r="A199" s="3">
        <v>36006</v>
      </c>
      <c r="B199" s="1" t="s">
        <v>213</v>
      </c>
      <c r="C199" s="5">
        <v>20000</v>
      </c>
      <c r="D199" s="1">
        <v>5.8699999999999996E-4</v>
      </c>
      <c r="E199" s="4">
        <v>11.73</v>
      </c>
      <c r="F199" s="1" t="s">
        <v>225</v>
      </c>
    </row>
    <row r="200" spans="1:6" x14ac:dyDescent="0.25">
      <c r="A200" s="3">
        <v>36012</v>
      </c>
      <c r="B200" s="1" t="s">
        <v>215</v>
      </c>
      <c r="C200" s="1">
        <v>800</v>
      </c>
      <c r="D200" s="1">
        <v>0.01</v>
      </c>
      <c r="E200" s="4">
        <v>8</v>
      </c>
      <c r="F200" s="1" t="s">
        <v>225</v>
      </c>
    </row>
    <row r="201" spans="1:6" x14ac:dyDescent="0.25">
      <c r="A201" s="3">
        <v>36014</v>
      </c>
      <c r="B201" s="1" t="s">
        <v>215</v>
      </c>
      <c r="C201" s="5">
        <v>1300</v>
      </c>
      <c r="D201" s="1">
        <v>0.01</v>
      </c>
      <c r="E201" s="4">
        <v>13</v>
      </c>
      <c r="F201" s="1" t="s">
        <v>225</v>
      </c>
    </row>
    <row r="202" spans="1:6" x14ac:dyDescent="0.25">
      <c r="A202" s="3">
        <v>36021</v>
      </c>
      <c r="B202" s="1" t="s">
        <v>219</v>
      </c>
      <c r="C202" s="1">
        <v>44</v>
      </c>
      <c r="D202" s="1">
        <v>0.70640000000000003</v>
      </c>
      <c r="E202" s="4">
        <v>31.08</v>
      </c>
      <c r="F202" s="1" t="s">
        <v>225</v>
      </c>
    </row>
    <row r="203" spans="1:6" x14ac:dyDescent="0.25">
      <c r="A203" s="3">
        <v>36000</v>
      </c>
      <c r="B203" s="1" t="s">
        <v>213</v>
      </c>
      <c r="C203" s="5">
        <v>12000</v>
      </c>
      <c r="D203" s="1">
        <v>5.8699999999999996E-4</v>
      </c>
      <c r="E203" s="4">
        <v>7.04</v>
      </c>
      <c r="F203" s="1" t="s">
        <v>218</v>
      </c>
    </row>
    <row r="204" spans="1:6" x14ac:dyDescent="0.25">
      <c r="A204" s="3">
        <v>35993</v>
      </c>
      <c r="B204" s="1" t="s">
        <v>209</v>
      </c>
      <c r="C204" s="1">
        <v>30</v>
      </c>
      <c r="D204" s="1">
        <v>1</v>
      </c>
      <c r="E204" s="4">
        <v>30</v>
      </c>
      <c r="F204" s="1" t="s">
        <v>218</v>
      </c>
    </row>
    <row r="205" spans="1:6" x14ac:dyDescent="0.25">
      <c r="A205" s="3">
        <v>36029</v>
      </c>
      <c r="B205" s="1" t="s">
        <v>198</v>
      </c>
      <c r="C205" s="1">
        <v>175</v>
      </c>
      <c r="D205" s="1">
        <v>3.0869000000000001E-2</v>
      </c>
      <c r="E205" s="4">
        <v>5.4</v>
      </c>
      <c r="F205" s="1" t="s">
        <v>226</v>
      </c>
    </row>
    <row r="206" spans="1:6" x14ac:dyDescent="0.25">
      <c r="A206" s="3">
        <v>36029</v>
      </c>
      <c r="B206" s="1" t="s">
        <v>198</v>
      </c>
      <c r="C206" s="1">
        <v>500</v>
      </c>
      <c r="D206" s="1">
        <v>3.0869000000000001E-2</v>
      </c>
      <c r="E206" s="4">
        <v>15.43</v>
      </c>
      <c r="F206" s="1" t="s">
        <v>226</v>
      </c>
    </row>
    <row r="207" spans="1:6" x14ac:dyDescent="0.25">
      <c r="A207" s="3">
        <v>36000</v>
      </c>
      <c r="B207" s="1" t="s">
        <v>213</v>
      </c>
      <c r="C207" s="5">
        <v>5000</v>
      </c>
      <c r="D207" s="1">
        <v>5.8699999999999996E-4</v>
      </c>
      <c r="E207" s="4">
        <v>2.93</v>
      </c>
      <c r="F207" s="1" t="s">
        <v>226</v>
      </c>
    </row>
    <row r="208" spans="1:6" x14ac:dyDescent="0.25">
      <c r="A208" s="3">
        <v>36012</v>
      </c>
      <c r="B208" s="1" t="s">
        <v>215</v>
      </c>
      <c r="C208" s="5">
        <v>1000</v>
      </c>
      <c r="D208" s="1">
        <v>0.01</v>
      </c>
      <c r="E208" s="4">
        <v>10</v>
      </c>
      <c r="F208" s="1" t="s">
        <v>226</v>
      </c>
    </row>
    <row r="209" spans="1:6" x14ac:dyDescent="0.25">
      <c r="A209" s="3">
        <v>35999</v>
      </c>
      <c r="B209" s="1" t="s">
        <v>216</v>
      </c>
      <c r="C209" s="1">
        <v>60</v>
      </c>
      <c r="D209" s="1">
        <v>8.2549999999999998E-2</v>
      </c>
      <c r="E209" s="4">
        <v>4.95</v>
      </c>
      <c r="F209" s="1" t="s">
        <v>227</v>
      </c>
    </row>
    <row r="210" spans="1:6" x14ac:dyDescent="0.25">
      <c r="A210" s="3">
        <v>36030</v>
      </c>
      <c r="B210" s="1" t="s">
        <v>198</v>
      </c>
      <c r="C210" s="5">
        <v>1380</v>
      </c>
      <c r="D210" s="1">
        <v>3.0869000000000001E-2</v>
      </c>
      <c r="E210" s="4">
        <v>42.6</v>
      </c>
      <c r="F210" s="1" t="s">
        <v>227</v>
      </c>
    </row>
  </sheetData>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54E57-C9F1-4538-BCCA-2AD42A51EDCD}">
  <dimension ref="A1:AE210"/>
  <sheetViews>
    <sheetView workbookViewId="0">
      <selection activeCell="K8" sqref="K8"/>
    </sheetView>
  </sheetViews>
  <sheetFormatPr defaultColWidth="9.1796875" defaultRowHeight="12.5" x14ac:dyDescent="0.25"/>
  <cols>
    <col min="1" max="1" width="9.36328125" style="1" bestFit="1" customWidth="1"/>
    <col min="2" max="2" width="15.1796875" style="1" bestFit="1" customWidth="1"/>
    <col min="3" max="3" width="16.6328125" style="1" bestFit="1" customWidth="1"/>
    <col min="4" max="4" width="14.81640625" style="1" bestFit="1" customWidth="1"/>
    <col min="5" max="5" width="17.1796875" style="1" bestFit="1" customWidth="1"/>
    <col min="6" max="6" width="13.6328125" style="1" bestFit="1" customWidth="1"/>
    <col min="7" max="8" width="9.1796875" style="1"/>
    <col min="9" max="9" width="4.6328125" style="1" bestFit="1" customWidth="1"/>
    <col min="10" max="10" width="13" style="1" customWidth="1"/>
    <col min="11" max="11" width="14.6328125" style="1" bestFit="1" customWidth="1"/>
    <col min="12" max="12" width="13" style="1" bestFit="1" customWidth="1"/>
    <col min="13" max="13" width="15" style="1" bestFit="1" customWidth="1"/>
    <col min="14" max="14" width="12.1796875" style="1" bestFit="1" customWidth="1"/>
    <col min="15" max="16384" width="9.1796875" style="1"/>
  </cols>
  <sheetData>
    <row r="1" spans="1:31" x14ac:dyDescent="0.25">
      <c r="A1" s="1" t="s">
        <v>191</v>
      </c>
      <c r="B1" s="1" t="s">
        <v>192</v>
      </c>
      <c r="C1" s="1" t="s">
        <v>193</v>
      </c>
      <c r="D1" s="1" t="s">
        <v>194</v>
      </c>
      <c r="E1" s="1" t="s">
        <v>195</v>
      </c>
      <c r="F1" s="1" t="s">
        <v>196</v>
      </c>
      <c r="I1" s="1" t="s">
        <v>191</v>
      </c>
      <c r="J1" s="1" t="s">
        <v>192</v>
      </c>
      <c r="K1" s="1" t="s">
        <v>193</v>
      </c>
      <c r="L1" s="1" t="s">
        <v>194</v>
      </c>
      <c r="M1" s="1" t="s">
        <v>195</v>
      </c>
      <c r="N1" s="1" t="s">
        <v>196</v>
      </c>
    </row>
    <row r="2" spans="1:31" x14ac:dyDescent="0.25">
      <c r="A2" s="3">
        <v>36031</v>
      </c>
      <c r="B2" s="1" t="s">
        <v>198</v>
      </c>
      <c r="C2" s="1">
        <v>50</v>
      </c>
      <c r="D2" s="1">
        <v>3.0869000000000001E-2</v>
      </c>
      <c r="E2" s="4">
        <v>1.54</v>
      </c>
      <c r="F2" s="1" t="s">
        <v>199</v>
      </c>
      <c r="R2" s="3"/>
      <c r="V2" s="4"/>
      <c r="AA2" s="3"/>
      <c r="AE2" s="4"/>
    </row>
    <row r="3" spans="1:31" x14ac:dyDescent="0.25">
      <c r="A3" s="3">
        <v>36017</v>
      </c>
      <c r="B3" s="1" t="s">
        <v>201</v>
      </c>
      <c r="C3" s="1">
        <v>50</v>
      </c>
      <c r="D3" s="1">
        <v>0.1731</v>
      </c>
      <c r="E3" s="4">
        <v>8.66</v>
      </c>
      <c r="F3" s="1" t="s">
        <v>199</v>
      </c>
      <c r="R3" s="3"/>
      <c r="V3" s="4"/>
      <c r="AA3" s="3"/>
      <c r="AE3" s="4"/>
    </row>
    <row r="4" spans="1:31" x14ac:dyDescent="0.25">
      <c r="A4" s="3">
        <v>36019</v>
      </c>
      <c r="B4" s="1" t="s">
        <v>201</v>
      </c>
      <c r="C4" s="1">
        <v>30</v>
      </c>
      <c r="D4" s="1">
        <v>0.1731</v>
      </c>
      <c r="E4" s="4">
        <v>5.19</v>
      </c>
      <c r="F4" s="1" t="s">
        <v>199</v>
      </c>
      <c r="L4" s="2"/>
      <c r="R4" s="3"/>
      <c r="V4" s="4"/>
      <c r="AA4" s="3"/>
      <c r="AE4" s="4"/>
    </row>
    <row r="5" spans="1:31" x14ac:dyDescent="0.25">
      <c r="A5" s="3">
        <v>36020</v>
      </c>
      <c r="B5" s="1" t="s">
        <v>201</v>
      </c>
      <c r="C5" s="1">
        <v>20</v>
      </c>
      <c r="D5" s="1">
        <v>0.1731</v>
      </c>
      <c r="E5" s="4">
        <v>3.46</v>
      </c>
      <c r="F5" s="1" t="s">
        <v>199</v>
      </c>
      <c r="R5" s="3"/>
      <c r="V5" s="4"/>
      <c r="AA5" s="3"/>
      <c r="AE5" s="4"/>
    </row>
    <row r="6" spans="1:31" x14ac:dyDescent="0.25">
      <c r="A6" s="3">
        <v>36021</v>
      </c>
      <c r="B6" s="1" t="s">
        <v>201</v>
      </c>
      <c r="C6" s="1">
        <v>40</v>
      </c>
      <c r="D6" s="1">
        <v>0.1731</v>
      </c>
      <c r="E6" s="4">
        <v>6.92</v>
      </c>
      <c r="F6" s="1" t="s">
        <v>199</v>
      </c>
      <c r="R6" s="3"/>
      <c r="V6" s="4"/>
      <c r="AA6" s="3"/>
      <c r="AE6" s="4"/>
    </row>
    <row r="7" spans="1:31" x14ac:dyDescent="0.25">
      <c r="A7" s="3">
        <v>35990</v>
      </c>
      <c r="B7" s="1" t="s">
        <v>211</v>
      </c>
      <c r="C7" s="1">
        <v>900</v>
      </c>
      <c r="D7" s="1">
        <v>4.5589999999999997E-3</v>
      </c>
      <c r="E7" s="4">
        <v>4.0999999999999996</v>
      </c>
      <c r="F7" s="1" t="s">
        <v>199</v>
      </c>
      <c r="R7" s="3"/>
      <c r="V7" s="4"/>
      <c r="AA7" s="3"/>
      <c r="AE7" s="4"/>
    </row>
    <row r="8" spans="1:31" x14ac:dyDescent="0.25">
      <c r="A8" s="3">
        <v>36000</v>
      </c>
      <c r="B8" s="1" t="s">
        <v>213</v>
      </c>
      <c r="C8" s="5">
        <v>3000</v>
      </c>
      <c r="D8" s="1">
        <v>5.8699999999999996E-4</v>
      </c>
      <c r="E8" s="4">
        <v>1.76</v>
      </c>
      <c r="F8" s="1" t="s">
        <v>199</v>
      </c>
      <c r="R8" s="3"/>
      <c r="V8" s="4"/>
      <c r="AA8" s="3"/>
      <c r="AE8" s="4"/>
    </row>
    <row r="9" spans="1:31" x14ac:dyDescent="0.25">
      <c r="A9" s="3">
        <v>36003</v>
      </c>
      <c r="B9" s="1" t="s">
        <v>213</v>
      </c>
      <c r="C9" s="5">
        <v>8000</v>
      </c>
      <c r="D9" s="1">
        <v>5.8699999999999996E-4</v>
      </c>
      <c r="E9" s="4">
        <v>4.6900000000000004</v>
      </c>
      <c r="F9" s="1" t="s">
        <v>199</v>
      </c>
      <c r="R9" s="3"/>
      <c r="T9" s="5"/>
      <c r="V9" s="4"/>
      <c r="AA9" s="3"/>
      <c r="AE9" s="4"/>
    </row>
    <row r="10" spans="1:31" x14ac:dyDescent="0.25">
      <c r="A10" s="3">
        <v>36004</v>
      </c>
      <c r="B10" s="1" t="s">
        <v>213</v>
      </c>
      <c r="C10" s="5">
        <v>8900</v>
      </c>
      <c r="D10" s="1">
        <v>5.8699999999999996E-4</v>
      </c>
      <c r="E10" s="4">
        <v>5.22</v>
      </c>
      <c r="F10" s="1" t="s">
        <v>199</v>
      </c>
      <c r="R10" s="3"/>
      <c r="T10" s="5"/>
      <c r="V10" s="4"/>
      <c r="AA10" s="3"/>
      <c r="AC10" s="5"/>
      <c r="AE10" s="4"/>
    </row>
    <row r="11" spans="1:31" x14ac:dyDescent="0.25">
      <c r="A11" s="3">
        <v>36005</v>
      </c>
      <c r="B11" s="1" t="s">
        <v>213</v>
      </c>
      <c r="C11" s="5">
        <v>5000</v>
      </c>
      <c r="D11" s="1">
        <v>5.8699999999999996E-4</v>
      </c>
      <c r="E11" s="4">
        <v>2.93</v>
      </c>
      <c r="F11" s="1" t="s">
        <v>199</v>
      </c>
      <c r="R11" s="3"/>
      <c r="T11" s="5"/>
      <c r="V11" s="4"/>
      <c r="AA11" s="3"/>
      <c r="AC11" s="5"/>
      <c r="AE11" s="4"/>
    </row>
    <row r="12" spans="1:31" x14ac:dyDescent="0.25">
      <c r="A12" s="3">
        <v>36006</v>
      </c>
      <c r="B12" s="1" t="s">
        <v>213</v>
      </c>
      <c r="C12" s="5">
        <v>10500</v>
      </c>
      <c r="D12" s="1">
        <v>5.8699999999999996E-4</v>
      </c>
      <c r="E12" s="4">
        <v>6.16</v>
      </c>
      <c r="F12" s="1" t="s">
        <v>199</v>
      </c>
      <c r="R12" s="3"/>
      <c r="T12" s="5"/>
      <c r="V12" s="4"/>
      <c r="AA12" s="3"/>
      <c r="AC12" s="5"/>
      <c r="AE12" s="4"/>
    </row>
    <row r="13" spans="1:31" x14ac:dyDescent="0.25">
      <c r="A13" s="3">
        <v>36007</v>
      </c>
      <c r="B13" s="1" t="s">
        <v>213</v>
      </c>
      <c r="C13" s="5">
        <v>8100</v>
      </c>
      <c r="D13" s="1">
        <v>5.8699999999999996E-4</v>
      </c>
      <c r="E13" s="4">
        <v>4.75</v>
      </c>
      <c r="F13" s="1" t="s">
        <v>199</v>
      </c>
      <c r="R13" s="3"/>
      <c r="T13" s="5"/>
      <c r="V13" s="4"/>
      <c r="AA13" s="3"/>
      <c r="AC13" s="5"/>
      <c r="AE13" s="4"/>
    </row>
    <row r="14" spans="1:31" x14ac:dyDescent="0.25">
      <c r="A14" s="3">
        <v>36008</v>
      </c>
      <c r="B14" s="1" t="s">
        <v>213</v>
      </c>
      <c r="C14" s="5">
        <v>12000</v>
      </c>
      <c r="D14" s="1">
        <v>5.8699999999999996E-4</v>
      </c>
      <c r="E14" s="4">
        <v>7.04</v>
      </c>
      <c r="F14" s="1" t="s">
        <v>199</v>
      </c>
      <c r="R14" s="3"/>
      <c r="T14" s="5"/>
      <c r="V14" s="4"/>
      <c r="AA14" s="3"/>
      <c r="AC14" s="5"/>
      <c r="AE14" s="4"/>
    </row>
    <row r="15" spans="1:31" x14ac:dyDescent="0.25">
      <c r="A15" s="3">
        <v>36011</v>
      </c>
      <c r="B15" s="1" t="s">
        <v>213</v>
      </c>
      <c r="C15" s="5">
        <v>5000</v>
      </c>
      <c r="D15" s="1">
        <v>5.8699999999999996E-4</v>
      </c>
      <c r="E15" s="4">
        <v>2.93</v>
      </c>
      <c r="F15" s="1" t="s">
        <v>199</v>
      </c>
      <c r="R15" s="3"/>
      <c r="T15" s="5"/>
      <c r="V15" s="4"/>
      <c r="AA15" s="3"/>
      <c r="AC15" s="5"/>
      <c r="AE15" s="4"/>
    </row>
    <row r="16" spans="1:31" x14ac:dyDescent="0.25">
      <c r="A16" s="3">
        <v>36014</v>
      </c>
      <c r="B16" s="1" t="s">
        <v>215</v>
      </c>
      <c r="C16" s="1">
        <v>350</v>
      </c>
      <c r="D16" s="1">
        <v>0.01</v>
      </c>
      <c r="E16" s="4">
        <v>3.5</v>
      </c>
      <c r="F16" s="1" t="s">
        <v>199</v>
      </c>
      <c r="R16" s="3"/>
      <c r="T16" s="5"/>
      <c r="V16" s="4"/>
      <c r="AA16" s="3"/>
      <c r="AC16" s="5"/>
      <c r="AE16" s="4"/>
    </row>
    <row r="17" spans="1:31" x14ac:dyDescent="0.25">
      <c r="A17" s="3">
        <v>36015</v>
      </c>
      <c r="B17" s="1" t="s">
        <v>215</v>
      </c>
      <c r="C17" s="1">
        <v>500</v>
      </c>
      <c r="D17" s="1">
        <v>0.01</v>
      </c>
      <c r="E17" s="4">
        <v>5</v>
      </c>
      <c r="F17" s="1" t="s">
        <v>199</v>
      </c>
      <c r="R17" s="3"/>
      <c r="T17" s="5"/>
      <c r="V17" s="4"/>
      <c r="AA17" s="3"/>
      <c r="AC17" s="5"/>
      <c r="AE17" s="4"/>
    </row>
    <row r="18" spans="1:31" x14ac:dyDescent="0.25">
      <c r="A18" s="3">
        <v>36012</v>
      </c>
      <c r="B18" s="1" t="s">
        <v>215</v>
      </c>
      <c r="C18" s="5">
        <v>5000</v>
      </c>
      <c r="D18" s="1">
        <v>0.01</v>
      </c>
      <c r="E18" s="4">
        <v>50</v>
      </c>
      <c r="F18" s="1" t="s">
        <v>202</v>
      </c>
      <c r="R18" s="3"/>
      <c r="V18" s="4"/>
      <c r="AA18" s="3"/>
      <c r="AC18" s="5"/>
      <c r="AE18" s="4"/>
    </row>
    <row r="19" spans="1:31" x14ac:dyDescent="0.25">
      <c r="A19" s="3">
        <v>35995</v>
      </c>
      <c r="B19" s="1" t="s">
        <v>216</v>
      </c>
      <c r="C19" s="1">
        <v>300</v>
      </c>
      <c r="D19" s="1">
        <v>8.2549999999999998E-2</v>
      </c>
      <c r="E19" s="4">
        <v>24.77</v>
      </c>
      <c r="F19" s="1" t="s">
        <v>202</v>
      </c>
      <c r="R19" s="3"/>
      <c r="V19" s="4"/>
      <c r="AA19" s="3"/>
      <c r="AE19" s="4"/>
    </row>
    <row r="20" spans="1:31" x14ac:dyDescent="0.25">
      <c r="A20" s="3">
        <v>35996</v>
      </c>
      <c r="B20" s="1" t="s">
        <v>216</v>
      </c>
      <c r="C20" s="1">
        <v>102</v>
      </c>
      <c r="D20" s="1">
        <v>8.2549999999999998E-2</v>
      </c>
      <c r="E20" s="4">
        <v>8.42</v>
      </c>
      <c r="F20" s="1" t="s">
        <v>202</v>
      </c>
      <c r="R20" s="3"/>
      <c r="V20" s="4"/>
      <c r="AA20" s="3"/>
      <c r="AE20" s="4"/>
    </row>
    <row r="21" spans="1:31" x14ac:dyDescent="0.25">
      <c r="A21" s="3">
        <v>35998</v>
      </c>
      <c r="B21" s="1" t="s">
        <v>216</v>
      </c>
      <c r="C21" s="1">
        <v>300</v>
      </c>
      <c r="D21" s="1">
        <v>8.2549999999999998E-2</v>
      </c>
      <c r="E21" s="4">
        <v>24.77</v>
      </c>
      <c r="F21" s="1" t="s">
        <v>202</v>
      </c>
      <c r="R21" s="3"/>
      <c r="V21" s="4"/>
      <c r="AA21" s="3"/>
      <c r="AE21" s="4"/>
    </row>
    <row r="22" spans="1:31" x14ac:dyDescent="0.25">
      <c r="A22" s="3">
        <v>36029</v>
      </c>
      <c r="B22" s="1" t="s">
        <v>198</v>
      </c>
      <c r="C22" s="1">
        <v>500</v>
      </c>
      <c r="D22" s="1">
        <v>3.0869000000000001E-2</v>
      </c>
      <c r="E22" s="4">
        <v>15.43</v>
      </c>
      <c r="F22" s="1" t="s">
        <v>202</v>
      </c>
      <c r="R22" s="3"/>
      <c r="V22" s="4"/>
      <c r="AA22" s="3"/>
      <c r="AE22" s="4"/>
    </row>
    <row r="23" spans="1:31" x14ac:dyDescent="0.25">
      <c r="A23" s="3">
        <v>36030</v>
      </c>
      <c r="B23" s="1" t="s">
        <v>198</v>
      </c>
      <c r="C23" s="1">
        <v>180</v>
      </c>
      <c r="D23" s="1">
        <v>3.0869000000000001E-2</v>
      </c>
      <c r="E23" s="4">
        <v>5.56</v>
      </c>
      <c r="F23" s="1" t="s">
        <v>202</v>
      </c>
    </row>
    <row r="24" spans="1:31" x14ac:dyDescent="0.25">
      <c r="A24" s="3">
        <v>36017</v>
      </c>
      <c r="B24" s="1" t="s">
        <v>201</v>
      </c>
      <c r="C24" s="1">
        <v>250</v>
      </c>
      <c r="D24" s="1">
        <v>0.1731</v>
      </c>
      <c r="E24" s="4">
        <v>43.28</v>
      </c>
      <c r="F24" s="1" t="s">
        <v>202</v>
      </c>
    </row>
    <row r="25" spans="1:31" x14ac:dyDescent="0.25">
      <c r="A25" s="3">
        <v>36018</v>
      </c>
      <c r="B25" s="1" t="s">
        <v>201</v>
      </c>
      <c r="C25" s="1">
        <v>54</v>
      </c>
      <c r="D25" s="1">
        <v>0.1731</v>
      </c>
      <c r="E25" s="4">
        <v>9.35</v>
      </c>
      <c r="F25" s="1" t="s">
        <v>202</v>
      </c>
    </row>
    <row r="26" spans="1:31" x14ac:dyDescent="0.25">
      <c r="A26" s="3">
        <v>36020</v>
      </c>
      <c r="B26" s="1" t="s">
        <v>201</v>
      </c>
      <c r="C26" s="1">
        <v>50</v>
      </c>
      <c r="D26" s="1">
        <v>0.1731</v>
      </c>
      <c r="E26" s="4">
        <v>8.66</v>
      </c>
      <c r="F26" s="1" t="s">
        <v>202</v>
      </c>
    </row>
    <row r="27" spans="1:31" x14ac:dyDescent="0.25">
      <c r="A27" s="3">
        <v>36027</v>
      </c>
      <c r="B27" s="1" t="s">
        <v>203</v>
      </c>
      <c r="C27" s="1">
        <v>50</v>
      </c>
      <c r="D27" s="1">
        <v>0.57999999999999996</v>
      </c>
      <c r="E27" s="4">
        <v>29</v>
      </c>
      <c r="F27" s="1" t="s">
        <v>202</v>
      </c>
    </row>
    <row r="28" spans="1:31" x14ac:dyDescent="0.25">
      <c r="A28" s="3">
        <v>36028</v>
      </c>
      <c r="B28" s="1" t="s">
        <v>203</v>
      </c>
      <c r="C28" s="1">
        <v>13</v>
      </c>
      <c r="D28" s="1">
        <v>0.57999999999999996</v>
      </c>
      <c r="E28" s="4">
        <v>7.54</v>
      </c>
      <c r="F28" s="1" t="s">
        <v>202</v>
      </c>
    </row>
    <row r="29" spans="1:31" x14ac:dyDescent="0.25">
      <c r="A29" s="3">
        <v>36000</v>
      </c>
      <c r="B29" s="1" t="s">
        <v>213</v>
      </c>
      <c r="C29" s="5">
        <v>9000</v>
      </c>
      <c r="D29" s="1">
        <v>5.8699999999999996E-4</v>
      </c>
      <c r="E29" s="4">
        <v>5.28</v>
      </c>
      <c r="F29" s="1" t="s">
        <v>202</v>
      </c>
    </row>
    <row r="30" spans="1:31" x14ac:dyDescent="0.25">
      <c r="A30" s="3">
        <v>36001</v>
      </c>
      <c r="B30" s="1" t="s">
        <v>213</v>
      </c>
      <c r="C30" s="5">
        <v>64000</v>
      </c>
      <c r="D30" s="1">
        <v>5.8699999999999996E-4</v>
      </c>
      <c r="E30" s="4">
        <v>37.549999999999997</v>
      </c>
      <c r="F30" s="1" t="s">
        <v>202</v>
      </c>
    </row>
    <row r="31" spans="1:31" x14ac:dyDescent="0.25">
      <c r="A31" s="3">
        <v>36002</v>
      </c>
      <c r="B31" s="1" t="s">
        <v>213</v>
      </c>
      <c r="C31" s="5">
        <v>4000</v>
      </c>
      <c r="D31" s="1">
        <v>5.8699999999999996E-4</v>
      </c>
      <c r="E31" s="4">
        <v>2.35</v>
      </c>
      <c r="F31" s="1" t="s">
        <v>202</v>
      </c>
    </row>
    <row r="32" spans="1:31" x14ac:dyDescent="0.25">
      <c r="A32" s="3">
        <v>36003</v>
      </c>
      <c r="B32" s="1" t="s">
        <v>213</v>
      </c>
      <c r="C32" s="5">
        <v>44000</v>
      </c>
      <c r="D32" s="1">
        <v>5.8699999999999996E-4</v>
      </c>
      <c r="E32" s="4">
        <v>25.81</v>
      </c>
      <c r="F32" s="1" t="s">
        <v>202</v>
      </c>
    </row>
    <row r="33" spans="1:6" x14ac:dyDescent="0.25">
      <c r="A33" s="3">
        <v>36006</v>
      </c>
      <c r="B33" s="1" t="s">
        <v>213</v>
      </c>
      <c r="C33" s="5">
        <v>20000</v>
      </c>
      <c r="D33" s="1">
        <v>5.8699999999999996E-4</v>
      </c>
      <c r="E33" s="4">
        <v>11.73</v>
      </c>
      <c r="F33" s="1" t="s">
        <v>202</v>
      </c>
    </row>
    <row r="34" spans="1:6" x14ac:dyDescent="0.25">
      <c r="A34" s="3">
        <v>36008</v>
      </c>
      <c r="B34" s="1" t="s">
        <v>213</v>
      </c>
      <c r="C34" s="5">
        <v>50000</v>
      </c>
      <c r="D34" s="1">
        <v>5.8699999999999996E-4</v>
      </c>
      <c r="E34" s="4">
        <v>29.34</v>
      </c>
      <c r="F34" s="1" t="s">
        <v>202</v>
      </c>
    </row>
    <row r="35" spans="1:6" x14ac:dyDescent="0.25">
      <c r="A35" s="3">
        <v>36009</v>
      </c>
      <c r="B35" s="1" t="s">
        <v>213</v>
      </c>
      <c r="C35" s="5">
        <v>5500</v>
      </c>
      <c r="D35" s="1">
        <v>5.8699999999999996E-4</v>
      </c>
      <c r="E35" s="4">
        <v>3.23</v>
      </c>
      <c r="F35" s="1" t="s">
        <v>202</v>
      </c>
    </row>
    <row r="36" spans="1:6" x14ac:dyDescent="0.25">
      <c r="A36" s="3">
        <v>36010</v>
      </c>
      <c r="B36" s="1" t="s">
        <v>213</v>
      </c>
      <c r="C36" s="5">
        <v>50000</v>
      </c>
      <c r="D36" s="1">
        <v>5.8699999999999996E-4</v>
      </c>
      <c r="E36" s="4">
        <v>29.34</v>
      </c>
      <c r="F36" s="1" t="s">
        <v>202</v>
      </c>
    </row>
    <row r="37" spans="1:6" x14ac:dyDescent="0.25">
      <c r="A37" s="3">
        <v>36011</v>
      </c>
      <c r="B37" s="1" t="s">
        <v>213</v>
      </c>
      <c r="C37" s="5">
        <v>15000</v>
      </c>
      <c r="D37" s="1">
        <v>5.8699999999999996E-4</v>
      </c>
      <c r="E37" s="4">
        <v>8.8000000000000007</v>
      </c>
      <c r="F37" s="1" t="s">
        <v>202</v>
      </c>
    </row>
    <row r="38" spans="1:6" x14ac:dyDescent="0.25">
      <c r="A38" s="3">
        <v>36014</v>
      </c>
      <c r="B38" s="1" t="s">
        <v>215</v>
      </c>
      <c r="C38" s="5">
        <v>3000</v>
      </c>
      <c r="D38" s="1">
        <v>0.01</v>
      </c>
      <c r="E38" s="4">
        <v>30</v>
      </c>
      <c r="F38" s="1" t="s">
        <v>202</v>
      </c>
    </row>
    <row r="39" spans="1:6" x14ac:dyDescent="0.25">
      <c r="A39" s="3">
        <v>36021</v>
      </c>
      <c r="B39" s="1" t="s">
        <v>219</v>
      </c>
      <c r="C39" s="1">
        <v>55</v>
      </c>
      <c r="D39" s="1">
        <v>0.70640000000000003</v>
      </c>
      <c r="E39" s="4">
        <v>38.85</v>
      </c>
      <c r="F39" s="1" t="s">
        <v>202</v>
      </c>
    </row>
    <row r="40" spans="1:6" x14ac:dyDescent="0.25">
      <c r="A40" s="3">
        <v>36022</v>
      </c>
      <c r="B40" s="1" t="s">
        <v>219</v>
      </c>
      <c r="C40" s="1">
        <v>19</v>
      </c>
      <c r="D40" s="1">
        <v>0.70640000000000003</v>
      </c>
      <c r="E40" s="4">
        <v>13.42</v>
      </c>
      <c r="F40" s="1" t="s">
        <v>202</v>
      </c>
    </row>
    <row r="41" spans="1:6" x14ac:dyDescent="0.25">
      <c r="A41" s="3">
        <v>36024</v>
      </c>
      <c r="B41" s="1" t="s">
        <v>219</v>
      </c>
      <c r="C41" s="1">
        <v>55</v>
      </c>
      <c r="D41" s="1">
        <v>0.70640000000000003</v>
      </c>
      <c r="E41" s="4">
        <v>38.85</v>
      </c>
      <c r="F41" s="1" t="s">
        <v>202</v>
      </c>
    </row>
    <row r="42" spans="1:6" x14ac:dyDescent="0.25">
      <c r="A42" s="3">
        <v>36025</v>
      </c>
      <c r="B42" s="1" t="s">
        <v>219</v>
      </c>
      <c r="C42" s="1">
        <v>35</v>
      </c>
      <c r="D42" s="1">
        <v>0.70640000000000003</v>
      </c>
      <c r="E42" s="4">
        <v>24.72</v>
      </c>
      <c r="F42" s="1" t="s">
        <v>202</v>
      </c>
    </row>
    <row r="43" spans="1:6" x14ac:dyDescent="0.25">
      <c r="A43" s="3">
        <v>35996</v>
      </c>
      <c r="B43" s="1" t="s">
        <v>216</v>
      </c>
      <c r="C43" s="1">
        <v>100</v>
      </c>
      <c r="D43" s="1">
        <v>8.2549999999999998E-2</v>
      </c>
      <c r="E43" s="4">
        <v>8.26</v>
      </c>
      <c r="F43" s="1" t="s">
        <v>220</v>
      </c>
    </row>
    <row r="44" spans="1:6" x14ac:dyDescent="0.25">
      <c r="A44" s="3">
        <v>35997</v>
      </c>
      <c r="B44" s="1" t="s">
        <v>216</v>
      </c>
      <c r="C44" s="1">
        <v>550</v>
      </c>
      <c r="D44" s="1">
        <v>8.2549999999999998E-2</v>
      </c>
      <c r="E44" s="4">
        <v>45.4</v>
      </c>
      <c r="F44" s="1" t="s">
        <v>220</v>
      </c>
    </row>
    <row r="45" spans="1:6" x14ac:dyDescent="0.25">
      <c r="A45" s="3">
        <v>36030</v>
      </c>
      <c r="B45" s="1" t="s">
        <v>198</v>
      </c>
      <c r="C45" s="1">
        <v>600</v>
      </c>
      <c r="D45" s="1">
        <v>3.0869000000000001E-2</v>
      </c>
      <c r="E45" s="4">
        <v>18.52</v>
      </c>
      <c r="F45" s="1" t="s">
        <v>220</v>
      </c>
    </row>
    <row r="46" spans="1:6" x14ac:dyDescent="0.25">
      <c r="A46" s="3">
        <v>36016</v>
      </c>
      <c r="B46" s="1" t="s">
        <v>201</v>
      </c>
      <c r="C46" s="1">
        <v>30</v>
      </c>
      <c r="D46" s="1">
        <v>0.1731</v>
      </c>
      <c r="E46" s="4">
        <v>5.19</v>
      </c>
      <c r="F46" s="1" t="s">
        <v>220</v>
      </c>
    </row>
    <row r="47" spans="1:6" x14ac:dyDescent="0.25">
      <c r="A47" s="3">
        <v>36027</v>
      </c>
      <c r="B47" s="1" t="s">
        <v>203</v>
      </c>
      <c r="C47" s="1">
        <v>16</v>
      </c>
      <c r="D47" s="1">
        <v>0.57999999999999996</v>
      </c>
      <c r="E47" s="4">
        <v>9.2799999999999994</v>
      </c>
      <c r="F47" s="1" t="s">
        <v>220</v>
      </c>
    </row>
    <row r="48" spans="1:6" x14ac:dyDescent="0.25">
      <c r="A48" s="3">
        <v>36028</v>
      </c>
      <c r="B48" s="1" t="s">
        <v>203</v>
      </c>
      <c r="C48" s="1">
        <v>28</v>
      </c>
      <c r="D48" s="1">
        <v>0.57999999999999996</v>
      </c>
      <c r="E48" s="4">
        <v>16.239999999999998</v>
      </c>
      <c r="F48" s="1" t="s">
        <v>220</v>
      </c>
    </row>
    <row r="49" spans="1:6" x14ac:dyDescent="0.25">
      <c r="A49" s="3">
        <v>36000</v>
      </c>
      <c r="B49" s="1" t="s">
        <v>213</v>
      </c>
      <c r="C49" s="5">
        <v>1500</v>
      </c>
      <c r="D49" s="1">
        <v>5.8699999999999996E-4</v>
      </c>
      <c r="E49" s="4">
        <v>0.88</v>
      </c>
      <c r="F49" s="1" t="s">
        <v>220</v>
      </c>
    </row>
    <row r="50" spans="1:6" x14ac:dyDescent="0.25">
      <c r="A50" s="3">
        <v>36002</v>
      </c>
      <c r="B50" s="1" t="s">
        <v>213</v>
      </c>
      <c r="C50" s="5">
        <v>28000</v>
      </c>
      <c r="D50" s="1">
        <v>5.8699999999999996E-4</v>
      </c>
      <c r="E50" s="4">
        <v>16.43</v>
      </c>
      <c r="F50" s="1" t="s">
        <v>220</v>
      </c>
    </row>
    <row r="51" spans="1:6" x14ac:dyDescent="0.25">
      <c r="A51" s="3">
        <v>36008</v>
      </c>
      <c r="B51" s="1" t="s">
        <v>213</v>
      </c>
      <c r="C51" s="5">
        <v>12000</v>
      </c>
      <c r="D51" s="1">
        <v>5.8699999999999996E-4</v>
      </c>
      <c r="E51" s="4">
        <v>7.04</v>
      </c>
      <c r="F51" s="1" t="s">
        <v>220</v>
      </c>
    </row>
    <row r="52" spans="1:6" x14ac:dyDescent="0.25">
      <c r="A52" s="3">
        <v>36013</v>
      </c>
      <c r="B52" s="1" t="s">
        <v>215</v>
      </c>
      <c r="C52" s="5">
        <v>3500</v>
      </c>
      <c r="D52" s="1">
        <v>0.01</v>
      </c>
      <c r="E52" s="4">
        <v>35</v>
      </c>
      <c r="F52" s="1" t="s">
        <v>220</v>
      </c>
    </row>
    <row r="53" spans="1:6" x14ac:dyDescent="0.25">
      <c r="A53" s="3">
        <v>36027</v>
      </c>
      <c r="B53" s="1" t="s">
        <v>203</v>
      </c>
      <c r="C53" s="1">
        <v>125</v>
      </c>
      <c r="D53" s="1">
        <v>0.57999999999999996</v>
      </c>
      <c r="E53" s="4">
        <v>72.5</v>
      </c>
      <c r="F53" s="1" t="s">
        <v>204</v>
      </c>
    </row>
    <row r="54" spans="1:6" x14ac:dyDescent="0.25">
      <c r="A54" s="3">
        <v>35993</v>
      </c>
      <c r="B54" s="1" t="s">
        <v>209</v>
      </c>
      <c r="C54" s="1">
        <v>56</v>
      </c>
      <c r="D54" s="1">
        <v>1</v>
      </c>
      <c r="E54" s="4">
        <v>56</v>
      </c>
      <c r="F54" s="1" t="s">
        <v>204</v>
      </c>
    </row>
    <row r="55" spans="1:6" x14ac:dyDescent="0.25">
      <c r="A55" s="3">
        <v>35996</v>
      </c>
      <c r="B55" s="1" t="s">
        <v>216</v>
      </c>
      <c r="C55" s="1">
        <v>328</v>
      </c>
      <c r="D55" s="1">
        <v>8.2549999999999998E-2</v>
      </c>
      <c r="E55" s="4">
        <v>27.08</v>
      </c>
      <c r="F55" s="1" t="s">
        <v>204</v>
      </c>
    </row>
    <row r="56" spans="1:6" x14ac:dyDescent="0.25">
      <c r="A56" s="3">
        <v>36031</v>
      </c>
      <c r="B56" s="1" t="s">
        <v>198</v>
      </c>
      <c r="C56" s="1">
        <v>180</v>
      </c>
      <c r="D56" s="1">
        <v>3.0869000000000001E-2</v>
      </c>
      <c r="E56" s="4">
        <v>5.56</v>
      </c>
      <c r="F56" s="1" t="s">
        <v>204</v>
      </c>
    </row>
    <row r="57" spans="1:6" x14ac:dyDescent="0.25">
      <c r="A57" s="3">
        <v>36031</v>
      </c>
      <c r="B57" s="1" t="s">
        <v>198</v>
      </c>
      <c r="C57" s="1">
        <v>180</v>
      </c>
      <c r="D57" s="1">
        <v>3.0869000000000001E-2</v>
      </c>
      <c r="E57" s="4">
        <v>5.56</v>
      </c>
      <c r="F57" s="1" t="s">
        <v>204</v>
      </c>
    </row>
    <row r="58" spans="1:6" x14ac:dyDescent="0.25">
      <c r="A58" s="3">
        <v>36031</v>
      </c>
      <c r="B58" s="1" t="s">
        <v>198</v>
      </c>
      <c r="C58" s="5">
        <v>1030</v>
      </c>
      <c r="D58" s="1">
        <v>3.0869000000000001E-2</v>
      </c>
      <c r="E58" s="4">
        <v>31.8</v>
      </c>
      <c r="F58" s="1" t="s">
        <v>204</v>
      </c>
    </row>
    <row r="59" spans="1:6" x14ac:dyDescent="0.25">
      <c r="A59" s="3">
        <v>36028</v>
      </c>
      <c r="B59" s="1" t="s">
        <v>203</v>
      </c>
      <c r="C59" s="1">
        <v>10</v>
      </c>
      <c r="D59" s="1">
        <v>0.57999999999999996</v>
      </c>
      <c r="E59" s="4">
        <v>5.8</v>
      </c>
      <c r="F59" s="1" t="s">
        <v>204</v>
      </c>
    </row>
    <row r="60" spans="1:6" x14ac:dyDescent="0.25">
      <c r="A60" s="3">
        <v>35989</v>
      </c>
      <c r="B60" s="1" t="s">
        <v>211</v>
      </c>
      <c r="C60" s="1">
        <v>850</v>
      </c>
      <c r="D60" s="1">
        <v>4.5589999999999997E-3</v>
      </c>
      <c r="E60" s="4">
        <v>3.88</v>
      </c>
      <c r="F60" s="1" t="s">
        <v>204</v>
      </c>
    </row>
    <row r="61" spans="1:6" x14ac:dyDescent="0.25">
      <c r="A61" s="3">
        <v>35989</v>
      </c>
      <c r="B61" s="1" t="s">
        <v>211</v>
      </c>
      <c r="C61" s="5">
        <v>4000</v>
      </c>
      <c r="D61" s="1">
        <v>4.5589999999999997E-3</v>
      </c>
      <c r="E61" s="4">
        <v>18.239999999999998</v>
      </c>
      <c r="F61" s="1" t="s">
        <v>204</v>
      </c>
    </row>
    <row r="62" spans="1:6" x14ac:dyDescent="0.25">
      <c r="A62" s="3">
        <v>35989</v>
      </c>
      <c r="B62" s="1" t="s">
        <v>211</v>
      </c>
      <c r="C62" s="5">
        <v>4200</v>
      </c>
      <c r="D62" s="1">
        <v>4.5589999999999997E-3</v>
      </c>
      <c r="E62" s="4">
        <v>19.149999999999999</v>
      </c>
      <c r="F62" s="1" t="s">
        <v>204</v>
      </c>
    </row>
    <row r="63" spans="1:6" x14ac:dyDescent="0.25">
      <c r="A63" s="3">
        <v>36001</v>
      </c>
      <c r="B63" s="1" t="s">
        <v>213</v>
      </c>
      <c r="C63" s="5">
        <v>40000</v>
      </c>
      <c r="D63" s="1">
        <v>5.8699999999999996E-4</v>
      </c>
      <c r="E63" s="4">
        <v>23.47</v>
      </c>
      <c r="F63" s="1" t="s">
        <v>204</v>
      </c>
    </row>
    <row r="64" spans="1:6" x14ac:dyDescent="0.25">
      <c r="A64" s="3">
        <v>36005</v>
      </c>
      <c r="B64" s="1" t="s">
        <v>213</v>
      </c>
      <c r="C64" s="5">
        <v>8000</v>
      </c>
      <c r="D64" s="1">
        <v>5.8699999999999996E-4</v>
      </c>
      <c r="E64" s="4">
        <v>4.6900000000000004</v>
      </c>
      <c r="F64" s="1" t="s">
        <v>204</v>
      </c>
    </row>
    <row r="65" spans="1:6" x14ac:dyDescent="0.25">
      <c r="A65" s="3">
        <v>36005</v>
      </c>
      <c r="B65" s="1" t="s">
        <v>213</v>
      </c>
      <c r="C65" s="5">
        <v>23500</v>
      </c>
      <c r="D65" s="1">
        <v>5.8699999999999996E-4</v>
      </c>
      <c r="E65" s="4">
        <v>13.79</v>
      </c>
      <c r="F65" s="1" t="s">
        <v>204</v>
      </c>
    </row>
    <row r="66" spans="1:6" x14ac:dyDescent="0.25">
      <c r="A66" s="3">
        <v>36026</v>
      </c>
      <c r="B66" s="1" t="s">
        <v>203</v>
      </c>
      <c r="C66" s="1">
        <v>110</v>
      </c>
      <c r="D66" s="1">
        <v>0.57999999999999996</v>
      </c>
      <c r="E66" s="4">
        <v>63.8</v>
      </c>
      <c r="F66" s="1" t="s">
        <v>206</v>
      </c>
    </row>
    <row r="67" spans="1:6" x14ac:dyDescent="0.25">
      <c r="A67" s="3">
        <v>36027</v>
      </c>
      <c r="B67" s="1" t="s">
        <v>203</v>
      </c>
      <c r="C67" s="1">
        <v>110</v>
      </c>
      <c r="D67" s="1">
        <v>0.57999999999999996</v>
      </c>
      <c r="E67" s="4">
        <v>63.8</v>
      </c>
      <c r="F67" s="1" t="s">
        <v>206</v>
      </c>
    </row>
    <row r="68" spans="1:6" x14ac:dyDescent="0.25">
      <c r="A68" s="3">
        <v>36000</v>
      </c>
      <c r="B68" s="1" t="s">
        <v>213</v>
      </c>
      <c r="C68" s="5">
        <v>100000</v>
      </c>
      <c r="D68" s="1">
        <v>5.8699999999999996E-4</v>
      </c>
      <c r="E68" s="4">
        <v>58.67</v>
      </c>
      <c r="F68" s="1" t="s">
        <v>206</v>
      </c>
    </row>
    <row r="69" spans="1:6" x14ac:dyDescent="0.25">
      <c r="A69" s="3">
        <v>36001</v>
      </c>
      <c r="B69" s="1" t="s">
        <v>213</v>
      </c>
      <c r="C69" s="5">
        <v>100000</v>
      </c>
      <c r="D69" s="1">
        <v>5.8699999999999996E-4</v>
      </c>
      <c r="E69" s="4">
        <v>58.67</v>
      </c>
      <c r="F69" s="1" t="s">
        <v>206</v>
      </c>
    </row>
    <row r="70" spans="1:6" x14ac:dyDescent="0.25">
      <c r="A70" s="3">
        <v>36014</v>
      </c>
      <c r="B70" s="1" t="s">
        <v>215</v>
      </c>
      <c r="C70" s="5">
        <v>5500</v>
      </c>
      <c r="D70" s="1">
        <v>0.01</v>
      </c>
      <c r="E70" s="4">
        <v>55</v>
      </c>
      <c r="F70" s="1" t="s">
        <v>206</v>
      </c>
    </row>
    <row r="71" spans="1:6" x14ac:dyDescent="0.25">
      <c r="A71" s="3">
        <v>36021</v>
      </c>
      <c r="B71" s="1" t="s">
        <v>219</v>
      </c>
      <c r="C71" s="1">
        <v>130</v>
      </c>
      <c r="D71" s="1">
        <v>0.70640000000000003</v>
      </c>
      <c r="E71" s="4">
        <v>91.83</v>
      </c>
      <c r="F71" s="1" t="s">
        <v>206</v>
      </c>
    </row>
    <row r="72" spans="1:6" x14ac:dyDescent="0.25">
      <c r="A72" s="3">
        <v>36023</v>
      </c>
      <c r="B72" s="1" t="s">
        <v>219</v>
      </c>
      <c r="C72" s="1">
        <v>130</v>
      </c>
      <c r="D72" s="1">
        <v>0.70640000000000003</v>
      </c>
      <c r="E72" s="4">
        <v>91.83</v>
      </c>
      <c r="F72" s="1" t="s">
        <v>206</v>
      </c>
    </row>
    <row r="73" spans="1:6" x14ac:dyDescent="0.25">
      <c r="A73" s="3">
        <v>36024</v>
      </c>
      <c r="B73" s="1" t="s">
        <v>219</v>
      </c>
      <c r="C73" s="1">
        <v>130</v>
      </c>
      <c r="D73" s="1">
        <v>0.70640000000000003</v>
      </c>
      <c r="E73" s="4">
        <v>91.83</v>
      </c>
      <c r="F73" s="1" t="s">
        <v>206</v>
      </c>
    </row>
    <row r="74" spans="1:6" x14ac:dyDescent="0.25">
      <c r="A74" s="3">
        <v>36025</v>
      </c>
      <c r="B74" s="1" t="s">
        <v>219</v>
      </c>
      <c r="C74" s="1">
        <v>130</v>
      </c>
      <c r="D74" s="1">
        <v>0.70640000000000003</v>
      </c>
      <c r="E74" s="4">
        <v>91.83</v>
      </c>
      <c r="F74" s="1" t="s">
        <v>206</v>
      </c>
    </row>
    <row r="75" spans="1:6" x14ac:dyDescent="0.25">
      <c r="A75" s="3">
        <v>35995</v>
      </c>
      <c r="B75" s="1" t="s">
        <v>216</v>
      </c>
      <c r="C75" s="1">
        <v>500</v>
      </c>
      <c r="D75" s="1">
        <v>8.2549999999999998E-2</v>
      </c>
      <c r="E75" s="4">
        <v>41.28</v>
      </c>
      <c r="F75" s="1" t="s">
        <v>206</v>
      </c>
    </row>
    <row r="76" spans="1:6" x14ac:dyDescent="0.25">
      <c r="A76" s="3">
        <v>35996</v>
      </c>
      <c r="B76" s="1" t="s">
        <v>216</v>
      </c>
      <c r="C76" s="1">
        <v>500</v>
      </c>
      <c r="D76" s="1">
        <v>8.2549999999999998E-2</v>
      </c>
      <c r="E76" s="4">
        <v>41.28</v>
      </c>
      <c r="F76" s="1" t="s">
        <v>206</v>
      </c>
    </row>
    <row r="77" spans="1:6" x14ac:dyDescent="0.25">
      <c r="A77" s="3">
        <v>35997</v>
      </c>
      <c r="B77" s="1" t="s">
        <v>216</v>
      </c>
      <c r="C77" s="1">
        <v>500</v>
      </c>
      <c r="D77" s="1">
        <v>8.2549999999999998E-2</v>
      </c>
      <c r="E77" s="4">
        <v>41.28</v>
      </c>
      <c r="F77" s="1" t="s">
        <v>206</v>
      </c>
    </row>
    <row r="78" spans="1:6" x14ac:dyDescent="0.25">
      <c r="A78" s="3">
        <v>35998</v>
      </c>
      <c r="B78" s="1" t="s">
        <v>216</v>
      </c>
      <c r="C78" s="1">
        <v>600</v>
      </c>
      <c r="D78" s="1">
        <v>8.2549999999999998E-2</v>
      </c>
      <c r="E78" s="4">
        <v>49.53</v>
      </c>
      <c r="F78" s="1" t="s">
        <v>206</v>
      </c>
    </row>
    <row r="79" spans="1:6" x14ac:dyDescent="0.25">
      <c r="A79" s="3">
        <v>36029</v>
      </c>
      <c r="B79" s="1" t="s">
        <v>198</v>
      </c>
      <c r="C79" s="5">
        <v>1300</v>
      </c>
      <c r="D79" s="1">
        <v>3.0869000000000001E-2</v>
      </c>
      <c r="E79" s="4">
        <v>40.130000000000003</v>
      </c>
      <c r="F79" s="1" t="s">
        <v>206</v>
      </c>
    </row>
    <row r="80" spans="1:6" x14ac:dyDescent="0.25">
      <c r="A80" s="3">
        <v>36030</v>
      </c>
      <c r="B80" s="1" t="s">
        <v>198</v>
      </c>
      <c r="C80" s="5">
        <v>1300</v>
      </c>
      <c r="D80" s="1">
        <v>3.0869000000000001E-2</v>
      </c>
      <c r="E80" s="4">
        <v>40.130000000000003</v>
      </c>
      <c r="F80" s="1" t="s">
        <v>206</v>
      </c>
    </row>
    <row r="81" spans="1:6" x14ac:dyDescent="0.25">
      <c r="A81" s="3">
        <v>36016</v>
      </c>
      <c r="B81" s="1" t="s">
        <v>201</v>
      </c>
      <c r="C81" s="1">
        <v>250</v>
      </c>
      <c r="D81" s="1">
        <v>0.1731</v>
      </c>
      <c r="E81" s="4">
        <v>43.28</v>
      </c>
      <c r="F81" s="1" t="s">
        <v>206</v>
      </c>
    </row>
    <row r="82" spans="1:6" x14ac:dyDescent="0.25">
      <c r="A82" s="3">
        <v>36017</v>
      </c>
      <c r="B82" s="1" t="s">
        <v>201</v>
      </c>
      <c r="C82" s="1">
        <v>250</v>
      </c>
      <c r="D82" s="1">
        <v>0.1731</v>
      </c>
      <c r="E82" s="4">
        <v>43.28</v>
      </c>
      <c r="F82" s="1" t="s">
        <v>206</v>
      </c>
    </row>
    <row r="83" spans="1:6" x14ac:dyDescent="0.25">
      <c r="A83" s="3">
        <v>36018</v>
      </c>
      <c r="B83" s="1" t="s">
        <v>201</v>
      </c>
      <c r="C83" s="1">
        <v>195</v>
      </c>
      <c r="D83" s="1">
        <v>0.1731</v>
      </c>
      <c r="E83" s="4">
        <v>33.75</v>
      </c>
      <c r="F83" s="1" t="s">
        <v>206</v>
      </c>
    </row>
    <row r="84" spans="1:6" x14ac:dyDescent="0.25">
      <c r="A84" s="3">
        <v>36019</v>
      </c>
      <c r="B84" s="1" t="s">
        <v>201</v>
      </c>
      <c r="C84" s="1">
        <v>195</v>
      </c>
      <c r="D84" s="1">
        <v>0.1731</v>
      </c>
      <c r="E84" s="4">
        <v>33.75</v>
      </c>
      <c r="F84" s="1" t="s">
        <v>206</v>
      </c>
    </row>
    <row r="85" spans="1:6" x14ac:dyDescent="0.25">
      <c r="A85" s="3">
        <v>36020</v>
      </c>
      <c r="B85" s="1" t="s">
        <v>201</v>
      </c>
      <c r="C85" s="1">
        <v>195</v>
      </c>
      <c r="D85" s="1">
        <v>0.1731</v>
      </c>
      <c r="E85" s="4">
        <v>33.75</v>
      </c>
      <c r="F85" s="1" t="s">
        <v>206</v>
      </c>
    </row>
    <row r="86" spans="1:6" x14ac:dyDescent="0.25">
      <c r="A86" s="3">
        <v>36000</v>
      </c>
      <c r="B86" s="1" t="s">
        <v>203</v>
      </c>
      <c r="C86" s="1">
        <v>60</v>
      </c>
      <c r="D86" s="1">
        <v>0.57999999999999996</v>
      </c>
      <c r="E86" s="4">
        <v>34.799999999999997</v>
      </c>
      <c r="F86" s="1" t="s">
        <v>206</v>
      </c>
    </row>
    <row r="87" spans="1:6" x14ac:dyDescent="0.25">
      <c r="A87" s="3">
        <v>36002</v>
      </c>
      <c r="B87" s="1" t="s">
        <v>213</v>
      </c>
      <c r="C87" s="5">
        <v>80000</v>
      </c>
      <c r="D87" s="1">
        <v>5.8699999999999996E-4</v>
      </c>
      <c r="E87" s="4">
        <v>46.94</v>
      </c>
      <c r="F87" s="1" t="s">
        <v>206</v>
      </c>
    </row>
    <row r="88" spans="1:6" x14ac:dyDescent="0.25">
      <c r="A88" s="3">
        <v>36003</v>
      </c>
      <c r="B88" s="1" t="s">
        <v>213</v>
      </c>
      <c r="C88" s="5">
        <v>80000</v>
      </c>
      <c r="D88" s="1">
        <v>5.8699999999999996E-4</v>
      </c>
      <c r="E88" s="4">
        <v>46.94</v>
      </c>
      <c r="F88" s="1" t="s">
        <v>206</v>
      </c>
    </row>
    <row r="89" spans="1:6" x14ac:dyDescent="0.25">
      <c r="A89" s="3">
        <v>36004</v>
      </c>
      <c r="B89" s="1" t="s">
        <v>213</v>
      </c>
      <c r="C89" s="5">
        <v>80000</v>
      </c>
      <c r="D89" s="1">
        <v>5.8699999999999996E-4</v>
      </c>
      <c r="E89" s="4">
        <v>46.94</v>
      </c>
      <c r="F89" s="1" t="s">
        <v>206</v>
      </c>
    </row>
    <row r="90" spans="1:6" x14ac:dyDescent="0.25">
      <c r="A90" s="3">
        <v>36005</v>
      </c>
      <c r="B90" s="1" t="s">
        <v>213</v>
      </c>
      <c r="C90" s="5">
        <v>80000</v>
      </c>
      <c r="D90" s="1">
        <v>5.8699999999999996E-4</v>
      </c>
      <c r="E90" s="4">
        <v>46.94</v>
      </c>
      <c r="F90" s="1" t="s">
        <v>206</v>
      </c>
    </row>
    <row r="91" spans="1:6" x14ac:dyDescent="0.25">
      <c r="A91" s="3">
        <v>36006</v>
      </c>
      <c r="B91" s="1" t="s">
        <v>213</v>
      </c>
      <c r="C91" s="5">
        <v>70000</v>
      </c>
      <c r="D91" s="1">
        <v>5.8699999999999996E-4</v>
      </c>
      <c r="E91" s="4">
        <v>41.07</v>
      </c>
      <c r="F91" s="1" t="s">
        <v>206</v>
      </c>
    </row>
    <row r="92" spans="1:6" x14ac:dyDescent="0.25">
      <c r="A92" s="3">
        <v>36007</v>
      </c>
      <c r="B92" s="1" t="s">
        <v>213</v>
      </c>
      <c r="C92" s="5">
        <v>70000</v>
      </c>
      <c r="D92" s="1">
        <v>5.8699999999999996E-4</v>
      </c>
      <c r="E92" s="4">
        <v>41.07</v>
      </c>
      <c r="F92" s="1" t="s">
        <v>206</v>
      </c>
    </row>
    <row r="93" spans="1:6" x14ac:dyDescent="0.25">
      <c r="A93" s="3">
        <v>36008</v>
      </c>
      <c r="B93" s="1" t="s">
        <v>213</v>
      </c>
      <c r="C93" s="5">
        <v>70000</v>
      </c>
      <c r="D93" s="1">
        <v>5.8699999999999996E-4</v>
      </c>
      <c r="E93" s="4">
        <v>41.07</v>
      </c>
      <c r="F93" s="1" t="s">
        <v>206</v>
      </c>
    </row>
    <row r="94" spans="1:6" x14ac:dyDescent="0.25">
      <c r="A94" s="3">
        <v>36009</v>
      </c>
      <c r="B94" s="1" t="s">
        <v>213</v>
      </c>
      <c r="C94" s="5">
        <v>70000</v>
      </c>
      <c r="D94" s="1">
        <v>5.8699999999999996E-4</v>
      </c>
      <c r="E94" s="4">
        <v>41.07</v>
      </c>
      <c r="F94" s="1" t="s">
        <v>206</v>
      </c>
    </row>
    <row r="95" spans="1:6" x14ac:dyDescent="0.25">
      <c r="A95" s="3">
        <v>36010</v>
      </c>
      <c r="B95" s="1" t="s">
        <v>213</v>
      </c>
      <c r="C95" s="5">
        <v>70000</v>
      </c>
      <c r="D95" s="1">
        <v>5.8699999999999996E-4</v>
      </c>
      <c r="E95" s="4">
        <v>41.07</v>
      </c>
      <c r="F95" s="1" t="s">
        <v>206</v>
      </c>
    </row>
    <row r="96" spans="1:6" x14ac:dyDescent="0.25">
      <c r="A96" s="3">
        <v>36012</v>
      </c>
      <c r="B96" s="1" t="s">
        <v>215</v>
      </c>
      <c r="C96" s="5">
        <v>4500</v>
      </c>
      <c r="D96" s="1">
        <v>0.01</v>
      </c>
      <c r="E96" s="4">
        <v>45</v>
      </c>
      <c r="F96" s="1" t="s">
        <v>206</v>
      </c>
    </row>
    <row r="97" spans="1:6" x14ac:dyDescent="0.25">
      <c r="A97" s="3">
        <v>36013</v>
      </c>
      <c r="B97" s="1" t="s">
        <v>215</v>
      </c>
      <c r="C97" s="5">
        <v>4500</v>
      </c>
      <c r="D97" s="1">
        <v>0.01</v>
      </c>
      <c r="E97" s="4">
        <v>45</v>
      </c>
      <c r="F97" s="1" t="s">
        <v>206</v>
      </c>
    </row>
    <row r="98" spans="1:6" x14ac:dyDescent="0.25">
      <c r="A98" s="3">
        <v>36015</v>
      </c>
      <c r="B98" s="1" t="s">
        <v>215</v>
      </c>
      <c r="C98" s="5">
        <v>4500</v>
      </c>
      <c r="D98" s="1">
        <v>0.01</v>
      </c>
      <c r="E98" s="4">
        <v>45</v>
      </c>
      <c r="F98" s="1" t="s">
        <v>206</v>
      </c>
    </row>
    <row r="99" spans="1:6" x14ac:dyDescent="0.25">
      <c r="A99" s="3">
        <v>35992</v>
      </c>
      <c r="B99" s="1" t="s">
        <v>209</v>
      </c>
      <c r="C99" s="1">
        <v>40</v>
      </c>
      <c r="D99" s="1">
        <v>1</v>
      </c>
      <c r="E99" s="4">
        <v>40</v>
      </c>
      <c r="F99" s="1" t="s">
        <v>206</v>
      </c>
    </row>
    <row r="100" spans="1:6" x14ac:dyDescent="0.25">
      <c r="A100" s="3">
        <v>36011</v>
      </c>
      <c r="B100" s="1" t="s">
        <v>209</v>
      </c>
      <c r="C100" s="1">
        <v>34</v>
      </c>
      <c r="D100" s="1">
        <v>1</v>
      </c>
      <c r="E100" s="4">
        <v>34</v>
      </c>
      <c r="F100" s="1" t="s">
        <v>206</v>
      </c>
    </row>
    <row r="101" spans="1:6" x14ac:dyDescent="0.25">
      <c r="A101" s="3">
        <v>36017</v>
      </c>
      <c r="B101" s="1" t="s">
        <v>201</v>
      </c>
      <c r="C101" s="1">
        <v>320</v>
      </c>
      <c r="D101" s="1">
        <v>0.1731</v>
      </c>
      <c r="E101" s="4">
        <v>55.39</v>
      </c>
      <c r="F101" s="1" t="s">
        <v>221</v>
      </c>
    </row>
    <row r="102" spans="1:6" x14ac:dyDescent="0.25">
      <c r="A102" s="3">
        <v>35996</v>
      </c>
      <c r="B102" s="1" t="s">
        <v>216</v>
      </c>
      <c r="C102" s="1">
        <v>180</v>
      </c>
      <c r="D102" s="1">
        <v>8.2549999999999998E-2</v>
      </c>
      <c r="E102" s="4">
        <v>14.86</v>
      </c>
      <c r="F102" s="1" t="s">
        <v>221</v>
      </c>
    </row>
    <row r="103" spans="1:6" x14ac:dyDescent="0.25">
      <c r="A103" s="3">
        <v>35997</v>
      </c>
      <c r="B103" s="1" t="s">
        <v>216</v>
      </c>
      <c r="C103" s="1">
        <v>120</v>
      </c>
      <c r="D103" s="1">
        <v>8.2549999999999998E-2</v>
      </c>
      <c r="E103" s="4">
        <v>9.91</v>
      </c>
      <c r="F103" s="1" t="s">
        <v>221</v>
      </c>
    </row>
    <row r="104" spans="1:6" x14ac:dyDescent="0.25">
      <c r="A104" s="3">
        <v>35999</v>
      </c>
      <c r="B104" s="1" t="s">
        <v>216</v>
      </c>
      <c r="C104" s="1">
        <v>130</v>
      </c>
      <c r="D104" s="1">
        <v>8.2549999999999998E-2</v>
      </c>
      <c r="E104" s="4">
        <v>10.73</v>
      </c>
      <c r="F104" s="1" t="s">
        <v>221</v>
      </c>
    </row>
    <row r="105" spans="1:6" x14ac:dyDescent="0.25">
      <c r="A105" s="3">
        <v>35999</v>
      </c>
      <c r="B105" s="1" t="s">
        <v>216</v>
      </c>
      <c r="C105" s="1">
        <v>640</v>
      </c>
      <c r="D105" s="1">
        <v>8.2549999999999998E-2</v>
      </c>
      <c r="E105" s="4">
        <v>25</v>
      </c>
      <c r="F105" s="1" t="s">
        <v>221</v>
      </c>
    </row>
    <row r="106" spans="1:6" x14ac:dyDescent="0.25">
      <c r="A106" s="3">
        <v>36031</v>
      </c>
      <c r="B106" s="1" t="s">
        <v>198</v>
      </c>
      <c r="C106" s="1">
        <v>500</v>
      </c>
      <c r="D106" s="1">
        <v>3.0869000000000001E-2</v>
      </c>
      <c r="E106" s="4">
        <v>15.43</v>
      </c>
      <c r="F106" s="1" t="s">
        <v>221</v>
      </c>
    </row>
    <row r="107" spans="1:6" x14ac:dyDescent="0.25">
      <c r="A107" s="3">
        <v>36016</v>
      </c>
      <c r="B107" s="1" t="s">
        <v>201</v>
      </c>
      <c r="C107" s="1">
        <v>30</v>
      </c>
      <c r="D107" s="1">
        <v>0.1731</v>
      </c>
      <c r="E107" s="4">
        <v>5.19</v>
      </c>
      <c r="F107" s="1" t="s">
        <v>221</v>
      </c>
    </row>
    <row r="108" spans="1:6" x14ac:dyDescent="0.25">
      <c r="A108" s="3">
        <v>36017</v>
      </c>
      <c r="B108" s="1" t="s">
        <v>201</v>
      </c>
      <c r="C108" s="1">
        <v>20</v>
      </c>
      <c r="D108" s="1">
        <v>0.1731</v>
      </c>
      <c r="E108" s="4">
        <v>3.46</v>
      </c>
      <c r="F108" s="1" t="s">
        <v>221</v>
      </c>
    </row>
    <row r="109" spans="1:6" x14ac:dyDescent="0.25">
      <c r="A109" s="3">
        <v>36019</v>
      </c>
      <c r="B109" s="1" t="s">
        <v>201</v>
      </c>
      <c r="C109" s="1">
        <v>60</v>
      </c>
      <c r="D109" s="1">
        <v>0.1731</v>
      </c>
      <c r="E109" s="4">
        <v>10.39</v>
      </c>
      <c r="F109" s="1" t="s">
        <v>221</v>
      </c>
    </row>
    <row r="110" spans="1:6" x14ac:dyDescent="0.25">
      <c r="A110" s="3">
        <v>36028</v>
      </c>
      <c r="B110" s="1" t="s">
        <v>203</v>
      </c>
      <c r="C110" s="1">
        <v>22</v>
      </c>
      <c r="D110" s="1">
        <v>0.57999999999999996</v>
      </c>
      <c r="E110" s="4">
        <v>12.76</v>
      </c>
      <c r="F110" s="1" t="s">
        <v>221</v>
      </c>
    </row>
    <row r="111" spans="1:6" x14ac:dyDescent="0.25">
      <c r="A111" s="3">
        <v>36004</v>
      </c>
      <c r="B111" s="1" t="s">
        <v>213</v>
      </c>
      <c r="C111" s="5">
        <v>58000</v>
      </c>
      <c r="D111" s="1">
        <v>5.8699999999999996E-4</v>
      </c>
      <c r="E111" s="4">
        <v>34.03</v>
      </c>
      <c r="F111" s="1" t="s">
        <v>221</v>
      </c>
    </row>
    <row r="112" spans="1:6" x14ac:dyDescent="0.25">
      <c r="A112" s="3">
        <v>36005</v>
      </c>
      <c r="B112" s="1" t="s">
        <v>213</v>
      </c>
      <c r="C112" s="5">
        <v>14000</v>
      </c>
      <c r="D112" s="1">
        <v>5.8699999999999996E-4</v>
      </c>
      <c r="E112" s="4">
        <v>8.2100000000000009</v>
      </c>
      <c r="F112" s="1" t="s">
        <v>221</v>
      </c>
    </row>
    <row r="113" spans="1:6" x14ac:dyDescent="0.25">
      <c r="A113" s="3">
        <v>36007</v>
      </c>
      <c r="B113" s="1" t="s">
        <v>213</v>
      </c>
      <c r="C113" s="5">
        <v>57000</v>
      </c>
      <c r="D113" s="1">
        <v>5.8699999999999996E-4</v>
      </c>
      <c r="E113" s="4">
        <v>33.44</v>
      </c>
      <c r="F113" s="1" t="s">
        <v>221</v>
      </c>
    </row>
    <row r="114" spans="1:6" x14ac:dyDescent="0.25">
      <c r="A114" s="3">
        <v>35996</v>
      </c>
      <c r="B114" s="1" t="s">
        <v>216</v>
      </c>
      <c r="C114" s="1">
        <v>26</v>
      </c>
      <c r="D114" s="1">
        <v>8.2549999999999998E-2</v>
      </c>
      <c r="E114" s="4">
        <v>2.15</v>
      </c>
      <c r="F114" s="1" t="s">
        <v>214</v>
      </c>
    </row>
    <row r="115" spans="1:6" x14ac:dyDescent="0.25">
      <c r="A115" s="3">
        <v>35997</v>
      </c>
      <c r="B115" s="1" t="s">
        <v>216</v>
      </c>
      <c r="C115" s="1">
        <v>102</v>
      </c>
      <c r="D115" s="1">
        <v>8.2549999999999998E-2</v>
      </c>
      <c r="E115" s="4">
        <v>8.42</v>
      </c>
      <c r="F115" s="1" t="s">
        <v>214</v>
      </c>
    </row>
    <row r="116" spans="1:6" x14ac:dyDescent="0.25">
      <c r="A116" s="3">
        <v>35997</v>
      </c>
      <c r="B116" s="1" t="s">
        <v>216</v>
      </c>
      <c r="C116" s="1">
        <v>160</v>
      </c>
      <c r="D116" s="1">
        <v>8.2549999999999998E-2</v>
      </c>
      <c r="E116" s="4">
        <v>13.21</v>
      </c>
      <c r="F116" s="1" t="s">
        <v>214</v>
      </c>
    </row>
    <row r="117" spans="1:6" x14ac:dyDescent="0.25">
      <c r="A117" s="3">
        <v>35999</v>
      </c>
      <c r="B117" s="1" t="s">
        <v>216</v>
      </c>
      <c r="C117" s="1">
        <v>65</v>
      </c>
      <c r="D117" s="1">
        <v>8.2549999999999998E-2</v>
      </c>
      <c r="E117" s="4">
        <v>5.37</v>
      </c>
      <c r="F117" s="1" t="s">
        <v>214</v>
      </c>
    </row>
    <row r="118" spans="1:6" x14ac:dyDescent="0.25">
      <c r="A118" s="3">
        <v>36029</v>
      </c>
      <c r="B118" s="1" t="s">
        <v>198</v>
      </c>
      <c r="C118" s="1">
        <v>89</v>
      </c>
      <c r="D118" s="1">
        <v>3.0869000000000001E-2</v>
      </c>
      <c r="E118" s="4">
        <v>2.75</v>
      </c>
      <c r="F118" s="1" t="s">
        <v>214</v>
      </c>
    </row>
    <row r="119" spans="1:6" x14ac:dyDescent="0.25">
      <c r="A119" s="3">
        <v>36031</v>
      </c>
      <c r="B119" s="1" t="s">
        <v>198</v>
      </c>
      <c r="C119" s="1">
        <v>484</v>
      </c>
      <c r="D119" s="1">
        <v>3.0869000000000001E-2</v>
      </c>
      <c r="E119" s="4">
        <v>14.94</v>
      </c>
      <c r="F119" s="1" t="s">
        <v>214</v>
      </c>
    </row>
    <row r="120" spans="1:6" x14ac:dyDescent="0.25">
      <c r="A120" s="3">
        <v>36016</v>
      </c>
      <c r="B120" s="1" t="s">
        <v>201</v>
      </c>
      <c r="C120" s="1">
        <v>50</v>
      </c>
      <c r="D120" s="1">
        <v>0.1731</v>
      </c>
      <c r="E120" s="4">
        <v>8.66</v>
      </c>
      <c r="F120" s="1" t="s">
        <v>214</v>
      </c>
    </row>
    <row r="121" spans="1:6" x14ac:dyDescent="0.25">
      <c r="A121" s="3">
        <v>36019</v>
      </c>
      <c r="B121" s="1" t="s">
        <v>201</v>
      </c>
      <c r="C121" s="1">
        <v>50</v>
      </c>
      <c r="D121" s="1">
        <v>0.1731</v>
      </c>
      <c r="E121" s="4">
        <v>8.66</v>
      </c>
      <c r="F121" s="1" t="s">
        <v>214</v>
      </c>
    </row>
    <row r="122" spans="1:6" x14ac:dyDescent="0.25">
      <c r="A122" s="3">
        <v>36020</v>
      </c>
      <c r="B122" s="1" t="s">
        <v>201</v>
      </c>
      <c r="C122" s="1">
        <v>60</v>
      </c>
      <c r="D122" s="1">
        <v>0.1731</v>
      </c>
      <c r="E122" s="4">
        <v>10.39</v>
      </c>
      <c r="F122" s="1" t="s">
        <v>214</v>
      </c>
    </row>
    <row r="123" spans="1:6" x14ac:dyDescent="0.25">
      <c r="A123" s="3">
        <v>36027</v>
      </c>
      <c r="B123" s="1" t="s">
        <v>203</v>
      </c>
      <c r="C123" s="1">
        <v>21</v>
      </c>
      <c r="D123" s="1">
        <v>0.57999999999999996</v>
      </c>
      <c r="E123" s="4">
        <v>12.18</v>
      </c>
      <c r="F123" s="1" t="s">
        <v>214</v>
      </c>
    </row>
    <row r="124" spans="1:6" x14ac:dyDescent="0.25">
      <c r="A124" s="3">
        <v>35990</v>
      </c>
      <c r="B124" s="1" t="s">
        <v>211</v>
      </c>
      <c r="C124" s="5">
        <v>1000</v>
      </c>
      <c r="D124" s="1">
        <v>4.5589999999999997E-3</v>
      </c>
      <c r="E124" s="4">
        <v>4.5599999999999996</v>
      </c>
      <c r="F124" s="1" t="s">
        <v>214</v>
      </c>
    </row>
    <row r="125" spans="1:6" x14ac:dyDescent="0.25">
      <c r="A125" s="3">
        <v>36000</v>
      </c>
      <c r="B125" s="1" t="s">
        <v>213</v>
      </c>
      <c r="C125" s="5">
        <v>6000</v>
      </c>
      <c r="D125" s="1">
        <v>5.8699999999999996E-4</v>
      </c>
      <c r="E125" s="4">
        <v>3.52</v>
      </c>
      <c r="F125" s="1" t="s">
        <v>214</v>
      </c>
    </row>
    <row r="126" spans="1:6" x14ac:dyDescent="0.25">
      <c r="A126" s="3">
        <v>36001</v>
      </c>
      <c r="B126" s="1" t="s">
        <v>213</v>
      </c>
      <c r="C126" s="5">
        <v>4000</v>
      </c>
      <c r="D126" s="1">
        <v>5.8699999999999996E-4</v>
      </c>
      <c r="E126" s="4">
        <v>2.35</v>
      </c>
      <c r="F126" s="1" t="s">
        <v>214</v>
      </c>
    </row>
    <row r="127" spans="1:6" x14ac:dyDescent="0.25">
      <c r="A127" s="3">
        <v>36002</v>
      </c>
      <c r="B127" s="1" t="s">
        <v>213</v>
      </c>
      <c r="C127" s="5">
        <v>15000</v>
      </c>
      <c r="D127" s="1">
        <v>5.8699999999999996E-4</v>
      </c>
      <c r="E127" s="4">
        <v>8.8000000000000007</v>
      </c>
      <c r="F127" s="1" t="s">
        <v>214</v>
      </c>
    </row>
    <row r="128" spans="1:6" x14ac:dyDescent="0.25">
      <c r="A128" s="3">
        <v>36004</v>
      </c>
      <c r="B128" s="1" t="s">
        <v>213</v>
      </c>
      <c r="C128" s="5">
        <v>12000</v>
      </c>
      <c r="D128" s="1">
        <v>5.8699999999999996E-4</v>
      </c>
      <c r="E128" s="4">
        <v>7.04</v>
      </c>
      <c r="F128" s="1" t="s">
        <v>214</v>
      </c>
    </row>
    <row r="129" spans="1:6" x14ac:dyDescent="0.25">
      <c r="A129" s="3">
        <v>36005</v>
      </c>
      <c r="B129" s="1" t="s">
        <v>213</v>
      </c>
      <c r="C129" s="5">
        <v>11000</v>
      </c>
      <c r="D129" s="1">
        <v>5.8699999999999996E-4</v>
      </c>
      <c r="E129" s="4">
        <v>6.45</v>
      </c>
      <c r="F129" s="1" t="s">
        <v>214</v>
      </c>
    </row>
    <row r="130" spans="1:6" x14ac:dyDescent="0.25">
      <c r="A130" s="3">
        <v>36007</v>
      </c>
      <c r="B130" s="1" t="s">
        <v>213</v>
      </c>
      <c r="C130" s="5">
        <v>15000</v>
      </c>
      <c r="D130" s="1">
        <v>5.8699999999999996E-4</v>
      </c>
      <c r="E130" s="4">
        <v>8.8000000000000007</v>
      </c>
      <c r="F130" s="1" t="s">
        <v>214</v>
      </c>
    </row>
    <row r="131" spans="1:6" x14ac:dyDescent="0.25">
      <c r="A131" s="3">
        <v>36008</v>
      </c>
      <c r="B131" s="1" t="s">
        <v>213</v>
      </c>
      <c r="C131" s="5">
        <v>5500</v>
      </c>
      <c r="D131" s="1">
        <v>5.8699999999999996E-4</v>
      </c>
      <c r="E131" s="4">
        <v>3.23</v>
      </c>
      <c r="F131" s="1" t="s">
        <v>214</v>
      </c>
    </row>
    <row r="132" spans="1:6" x14ac:dyDescent="0.25">
      <c r="A132" s="3">
        <v>36009</v>
      </c>
      <c r="B132" s="1" t="s">
        <v>213</v>
      </c>
      <c r="C132" s="5">
        <v>12000</v>
      </c>
      <c r="D132" s="1">
        <v>5.8699999999999996E-4</v>
      </c>
      <c r="E132" s="4">
        <v>7.04</v>
      </c>
      <c r="F132" s="1" t="s">
        <v>214</v>
      </c>
    </row>
    <row r="133" spans="1:6" x14ac:dyDescent="0.25">
      <c r="A133" s="3">
        <v>36010</v>
      </c>
      <c r="B133" s="1" t="s">
        <v>213</v>
      </c>
      <c r="C133" s="5">
        <v>15000</v>
      </c>
      <c r="D133" s="1">
        <v>5.8699999999999996E-4</v>
      </c>
      <c r="E133" s="4">
        <v>8.8000000000000007</v>
      </c>
      <c r="F133" s="1" t="s">
        <v>214</v>
      </c>
    </row>
    <row r="134" spans="1:6" x14ac:dyDescent="0.25">
      <c r="A134" s="3">
        <v>36013</v>
      </c>
      <c r="B134" s="1" t="s">
        <v>215</v>
      </c>
      <c r="C134" s="5">
        <v>2000</v>
      </c>
      <c r="D134" s="1">
        <v>0.01</v>
      </c>
      <c r="E134" s="4">
        <v>20</v>
      </c>
      <c r="F134" s="1" t="s">
        <v>214</v>
      </c>
    </row>
    <row r="135" spans="1:6" x14ac:dyDescent="0.25">
      <c r="A135" s="3">
        <v>36015</v>
      </c>
      <c r="B135" s="1" t="s">
        <v>215</v>
      </c>
      <c r="C135" s="5">
        <v>1200</v>
      </c>
      <c r="D135" s="1">
        <v>0.01</v>
      </c>
      <c r="E135" s="4">
        <v>12</v>
      </c>
      <c r="F135" s="1" t="s">
        <v>214</v>
      </c>
    </row>
    <row r="136" spans="1:6" x14ac:dyDescent="0.25">
      <c r="A136" s="3">
        <v>36023</v>
      </c>
      <c r="B136" s="1" t="s">
        <v>219</v>
      </c>
      <c r="C136" s="1">
        <v>50</v>
      </c>
      <c r="D136" s="1">
        <v>0.70640000000000003</v>
      </c>
      <c r="E136" s="4">
        <v>35.32</v>
      </c>
      <c r="F136" s="1" t="s">
        <v>214</v>
      </c>
    </row>
    <row r="137" spans="1:6" x14ac:dyDescent="0.25">
      <c r="A137" s="3">
        <v>36024</v>
      </c>
      <c r="B137" s="1" t="s">
        <v>219</v>
      </c>
      <c r="C137" s="1">
        <v>20</v>
      </c>
      <c r="D137" s="1">
        <v>0.70640000000000003</v>
      </c>
      <c r="E137" s="4">
        <v>14.13</v>
      </c>
      <c r="F137" s="1" t="s">
        <v>214</v>
      </c>
    </row>
    <row r="138" spans="1:6" x14ac:dyDescent="0.25">
      <c r="A138" s="3">
        <v>35999</v>
      </c>
      <c r="B138" s="1" t="s">
        <v>216</v>
      </c>
      <c r="C138" s="1">
        <v>50</v>
      </c>
      <c r="D138" s="1">
        <v>8.2549999999999998E-2</v>
      </c>
      <c r="E138" s="4">
        <v>4.13</v>
      </c>
      <c r="F138" s="1" t="s">
        <v>217</v>
      </c>
    </row>
    <row r="139" spans="1:6" x14ac:dyDescent="0.25">
      <c r="A139" s="3">
        <v>35999</v>
      </c>
      <c r="B139" s="1" t="s">
        <v>216</v>
      </c>
      <c r="C139" s="1">
        <v>100</v>
      </c>
      <c r="D139" s="1">
        <v>8.2549999999999998E-2</v>
      </c>
      <c r="E139" s="4">
        <v>8.26</v>
      </c>
      <c r="F139" s="1" t="s">
        <v>217</v>
      </c>
    </row>
    <row r="140" spans="1:6" x14ac:dyDescent="0.25">
      <c r="A140" s="3">
        <v>35999</v>
      </c>
      <c r="B140" s="1" t="s">
        <v>216</v>
      </c>
      <c r="C140" s="1">
        <v>395</v>
      </c>
      <c r="D140" s="1">
        <v>8.2549999999999998E-2</v>
      </c>
      <c r="E140" s="4">
        <v>32.61</v>
      </c>
      <c r="F140" s="1" t="s">
        <v>217</v>
      </c>
    </row>
    <row r="141" spans="1:6" x14ac:dyDescent="0.25">
      <c r="A141" s="3">
        <v>36029</v>
      </c>
      <c r="B141" s="1" t="s">
        <v>198</v>
      </c>
      <c r="C141" s="1">
        <v>170</v>
      </c>
      <c r="D141" s="1">
        <v>3.0869000000000001E-2</v>
      </c>
      <c r="E141" s="4">
        <v>5.25</v>
      </c>
      <c r="F141" s="1" t="s">
        <v>217</v>
      </c>
    </row>
    <row r="142" spans="1:6" x14ac:dyDescent="0.25">
      <c r="A142" s="3">
        <v>36027</v>
      </c>
      <c r="B142" s="1" t="s">
        <v>203</v>
      </c>
      <c r="C142" s="1">
        <v>15</v>
      </c>
      <c r="D142" s="1">
        <v>0.57999999999999996</v>
      </c>
      <c r="E142" s="4">
        <v>8.6999999999999993</v>
      </c>
      <c r="F142" s="1" t="s">
        <v>217</v>
      </c>
    </row>
    <row r="143" spans="1:6" x14ac:dyDescent="0.25">
      <c r="A143" s="3">
        <v>36028</v>
      </c>
      <c r="B143" s="1" t="s">
        <v>203</v>
      </c>
      <c r="C143" s="1">
        <v>4</v>
      </c>
      <c r="D143" s="1">
        <v>0.57999999999999996</v>
      </c>
      <c r="E143" s="4">
        <v>2.3199999999999998</v>
      </c>
      <c r="F143" s="1" t="s">
        <v>217</v>
      </c>
    </row>
    <row r="144" spans="1:6" x14ac:dyDescent="0.25">
      <c r="A144" s="3">
        <v>36028</v>
      </c>
      <c r="B144" s="1" t="s">
        <v>203</v>
      </c>
      <c r="C144" s="1">
        <v>6</v>
      </c>
      <c r="D144" s="1">
        <v>0.57999999999999996</v>
      </c>
      <c r="E144" s="4">
        <v>3.48</v>
      </c>
      <c r="F144" s="1" t="s">
        <v>217</v>
      </c>
    </row>
    <row r="145" spans="1:6" x14ac:dyDescent="0.25">
      <c r="A145" s="3">
        <v>36000</v>
      </c>
      <c r="B145" s="1" t="s">
        <v>213</v>
      </c>
      <c r="C145" s="5">
        <v>7000</v>
      </c>
      <c r="D145" s="1">
        <v>5.8699999999999996E-4</v>
      </c>
      <c r="E145" s="4">
        <v>4.1100000000000003</v>
      </c>
      <c r="F145" s="1" t="s">
        <v>217</v>
      </c>
    </row>
    <row r="146" spans="1:6" x14ac:dyDescent="0.25">
      <c r="A146" s="3">
        <v>36000</v>
      </c>
      <c r="B146" s="1" t="s">
        <v>213</v>
      </c>
      <c r="C146" s="5">
        <v>8000</v>
      </c>
      <c r="D146" s="1">
        <v>5.8699999999999996E-4</v>
      </c>
      <c r="E146" s="4">
        <v>4.6900000000000004</v>
      </c>
      <c r="F146" s="1" t="s">
        <v>217</v>
      </c>
    </row>
    <row r="147" spans="1:6" x14ac:dyDescent="0.25">
      <c r="A147" s="3">
        <v>36001</v>
      </c>
      <c r="B147" s="1" t="s">
        <v>213</v>
      </c>
      <c r="C147" s="5">
        <v>20000</v>
      </c>
      <c r="D147" s="1">
        <v>5.8699999999999996E-4</v>
      </c>
      <c r="E147" s="4">
        <v>11.73</v>
      </c>
      <c r="F147" s="1" t="s">
        <v>217</v>
      </c>
    </row>
    <row r="148" spans="1:6" x14ac:dyDescent="0.25">
      <c r="A148" s="3">
        <v>36004</v>
      </c>
      <c r="B148" s="1" t="s">
        <v>213</v>
      </c>
      <c r="C148" s="5">
        <v>1000</v>
      </c>
      <c r="D148" s="1">
        <v>5.8699999999999996E-4</v>
      </c>
      <c r="E148" s="4">
        <v>0.59</v>
      </c>
      <c r="F148" s="1" t="s">
        <v>217</v>
      </c>
    </row>
    <row r="149" spans="1:6" x14ac:dyDescent="0.25">
      <c r="A149" s="3">
        <v>36005</v>
      </c>
      <c r="B149" s="1" t="s">
        <v>213</v>
      </c>
      <c r="C149" s="5">
        <v>5000</v>
      </c>
      <c r="D149" s="1">
        <v>5.8699999999999996E-4</v>
      </c>
      <c r="E149" s="4">
        <v>2.93</v>
      </c>
      <c r="F149" s="1" t="s">
        <v>217</v>
      </c>
    </row>
    <row r="150" spans="1:6" x14ac:dyDescent="0.25">
      <c r="A150" s="3">
        <v>36005</v>
      </c>
      <c r="B150" s="1" t="s">
        <v>213</v>
      </c>
      <c r="C150" s="5">
        <v>19000</v>
      </c>
      <c r="D150" s="1">
        <v>5.8699999999999996E-4</v>
      </c>
      <c r="E150" s="4">
        <v>11.15</v>
      </c>
      <c r="F150" s="1" t="s">
        <v>217</v>
      </c>
    </row>
    <row r="151" spans="1:6" x14ac:dyDescent="0.25">
      <c r="A151" s="3">
        <v>36008</v>
      </c>
      <c r="B151" s="1" t="s">
        <v>213</v>
      </c>
      <c r="C151" s="5">
        <v>2500</v>
      </c>
      <c r="D151" s="1">
        <v>5.8699999999999996E-4</v>
      </c>
      <c r="E151" s="4">
        <v>1.47</v>
      </c>
      <c r="F151" s="1" t="s">
        <v>217</v>
      </c>
    </row>
    <row r="152" spans="1:6" x14ac:dyDescent="0.25">
      <c r="A152" s="3">
        <v>36009</v>
      </c>
      <c r="B152" s="1" t="s">
        <v>213</v>
      </c>
      <c r="C152" s="5">
        <v>13000</v>
      </c>
      <c r="D152" s="1">
        <v>5.8699999999999996E-4</v>
      </c>
      <c r="E152" s="4">
        <v>7.63</v>
      </c>
      <c r="F152" s="1" t="s">
        <v>217</v>
      </c>
    </row>
    <row r="153" spans="1:6" x14ac:dyDescent="0.25">
      <c r="A153" s="3">
        <v>36010</v>
      </c>
      <c r="B153" s="1" t="s">
        <v>213</v>
      </c>
      <c r="C153" s="5">
        <v>5000</v>
      </c>
      <c r="D153" s="1">
        <v>5.8699999999999996E-4</v>
      </c>
      <c r="E153" s="4">
        <v>2.93</v>
      </c>
      <c r="F153" s="1" t="s">
        <v>217</v>
      </c>
    </row>
    <row r="154" spans="1:6" x14ac:dyDescent="0.25">
      <c r="A154" s="3">
        <v>36013</v>
      </c>
      <c r="B154" s="1" t="s">
        <v>215</v>
      </c>
      <c r="C154" s="5">
        <v>2500</v>
      </c>
      <c r="D154" s="1">
        <v>0.01</v>
      </c>
      <c r="E154" s="4">
        <v>25</v>
      </c>
      <c r="F154" s="1" t="s">
        <v>217</v>
      </c>
    </row>
    <row r="155" spans="1:6" x14ac:dyDescent="0.25">
      <c r="A155" s="3">
        <v>36014</v>
      </c>
      <c r="B155" s="1" t="s">
        <v>215</v>
      </c>
      <c r="C155" s="5">
        <v>2000</v>
      </c>
      <c r="D155" s="1">
        <v>0.01</v>
      </c>
      <c r="E155" s="4">
        <v>20</v>
      </c>
      <c r="F155" s="1" t="s">
        <v>217</v>
      </c>
    </row>
    <row r="156" spans="1:6" x14ac:dyDescent="0.25">
      <c r="A156" s="3">
        <v>36015</v>
      </c>
      <c r="B156" s="1" t="s">
        <v>215</v>
      </c>
      <c r="C156" s="5">
        <v>1345</v>
      </c>
      <c r="D156" s="1">
        <v>0.01</v>
      </c>
      <c r="E156" s="4">
        <v>13.45</v>
      </c>
      <c r="F156" s="1" t="s">
        <v>217</v>
      </c>
    </row>
    <row r="157" spans="1:6" x14ac:dyDescent="0.25">
      <c r="A157" s="3">
        <v>36022</v>
      </c>
      <c r="B157" s="1" t="s">
        <v>219</v>
      </c>
      <c r="C157" s="1">
        <v>16</v>
      </c>
      <c r="D157" s="1">
        <v>0.70640000000000003</v>
      </c>
      <c r="E157" s="4">
        <v>11.3</v>
      </c>
      <c r="F157" s="1" t="s">
        <v>217</v>
      </c>
    </row>
    <row r="158" spans="1:6" x14ac:dyDescent="0.25">
      <c r="A158" s="3">
        <v>35993</v>
      </c>
      <c r="B158" s="1" t="s">
        <v>209</v>
      </c>
      <c r="C158" s="1">
        <v>12</v>
      </c>
      <c r="D158" s="1">
        <v>1</v>
      </c>
      <c r="E158" s="4">
        <v>12</v>
      </c>
      <c r="F158" s="1" t="s">
        <v>217</v>
      </c>
    </row>
    <row r="159" spans="1:6" x14ac:dyDescent="0.25">
      <c r="A159" s="3">
        <v>35990</v>
      </c>
      <c r="B159" s="1" t="s">
        <v>211</v>
      </c>
      <c r="C159" s="5">
        <v>1500</v>
      </c>
      <c r="D159" s="1">
        <v>4.5589999999999997E-3</v>
      </c>
      <c r="E159" s="4">
        <v>6.84</v>
      </c>
      <c r="F159" s="1" t="s">
        <v>222</v>
      </c>
    </row>
    <row r="160" spans="1:6" x14ac:dyDescent="0.25">
      <c r="A160" s="3">
        <v>35999</v>
      </c>
      <c r="B160" s="1" t="s">
        <v>216</v>
      </c>
      <c r="C160" s="1">
        <v>163</v>
      </c>
      <c r="D160" s="1">
        <v>8.2549999999999998E-2</v>
      </c>
      <c r="E160" s="4">
        <v>13.46</v>
      </c>
      <c r="F160" s="1" t="s">
        <v>223</v>
      </c>
    </row>
    <row r="161" spans="1:6" x14ac:dyDescent="0.25">
      <c r="A161" s="3">
        <v>36018</v>
      </c>
      <c r="B161" s="1" t="s">
        <v>201</v>
      </c>
      <c r="C161" s="1">
        <v>23</v>
      </c>
      <c r="D161" s="1">
        <v>0.1731</v>
      </c>
      <c r="E161" s="4">
        <v>3.98</v>
      </c>
      <c r="F161" s="1" t="s">
        <v>223</v>
      </c>
    </row>
    <row r="162" spans="1:6" x14ac:dyDescent="0.25">
      <c r="A162" s="3">
        <v>36027</v>
      </c>
      <c r="B162" s="1" t="s">
        <v>203</v>
      </c>
      <c r="C162" s="1">
        <v>26</v>
      </c>
      <c r="D162" s="1">
        <v>0.57999999999999996</v>
      </c>
      <c r="E162" s="4">
        <v>15.08</v>
      </c>
      <c r="F162" s="1" t="s">
        <v>223</v>
      </c>
    </row>
    <row r="163" spans="1:6" x14ac:dyDescent="0.25">
      <c r="A163" s="3">
        <v>36001</v>
      </c>
      <c r="B163" s="1" t="s">
        <v>213</v>
      </c>
      <c r="C163" s="5">
        <v>4500</v>
      </c>
      <c r="D163" s="1">
        <v>5.8699999999999996E-4</v>
      </c>
      <c r="E163" s="4">
        <v>2.64</v>
      </c>
      <c r="F163" s="1" t="s">
        <v>223</v>
      </c>
    </row>
    <row r="164" spans="1:6" x14ac:dyDescent="0.25">
      <c r="A164" s="3">
        <v>35995</v>
      </c>
      <c r="B164" s="1" t="s">
        <v>216</v>
      </c>
      <c r="C164" s="1">
        <v>104</v>
      </c>
      <c r="D164" s="1">
        <v>8.2549999999999998E-2</v>
      </c>
      <c r="E164" s="4">
        <v>8.59</v>
      </c>
      <c r="F164" s="1" t="s">
        <v>224</v>
      </c>
    </row>
    <row r="165" spans="1:6" x14ac:dyDescent="0.25">
      <c r="A165" s="3">
        <v>35996</v>
      </c>
      <c r="B165" s="1" t="s">
        <v>216</v>
      </c>
      <c r="C165" s="1">
        <v>140</v>
      </c>
      <c r="D165" s="1">
        <v>8.2549999999999998E-2</v>
      </c>
      <c r="E165" s="4">
        <v>11.56</v>
      </c>
      <c r="F165" s="1" t="s">
        <v>224</v>
      </c>
    </row>
    <row r="166" spans="1:6" x14ac:dyDescent="0.25">
      <c r="A166" s="3">
        <v>35997</v>
      </c>
      <c r="B166" s="1" t="s">
        <v>216</v>
      </c>
      <c r="C166" s="1">
        <v>30</v>
      </c>
      <c r="D166" s="1">
        <v>8.2549999999999998E-2</v>
      </c>
      <c r="E166" s="4">
        <v>2.48</v>
      </c>
      <c r="F166" s="1" t="s">
        <v>224</v>
      </c>
    </row>
    <row r="167" spans="1:6" x14ac:dyDescent="0.25">
      <c r="A167" s="3">
        <v>35998</v>
      </c>
      <c r="B167" s="1" t="s">
        <v>216</v>
      </c>
      <c r="C167" s="1">
        <v>100</v>
      </c>
      <c r="D167" s="1">
        <v>8.2549999999999998E-2</v>
      </c>
      <c r="E167" s="4">
        <v>8.26</v>
      </c>
      <c r="F167" s="1" t="s">
        <v>224</v>
      </c>
    </row>
    <row r="168" spans="1:6" x14ac:dyDescent="0.25">
      <c r="A168" s="3">
        <v>35999</v>
      </c>
      <c r="B168" s="1" t="s">
        <v>216</v>
      </c>
      <c r="C168" s="1">
        <v>80</v>
      </c>
      <c r="D168" s="1">
        <v>8.2549999999999998E-2</v>
      </c>
      <c r="E168" s="4">
        <v>6.6</v>
      </c>
      <c r="F168" s="1" t="s">
        <v>224</v>
      </c>
    </row>
    <row r="169" spans="1:6" x14ac:dyDescent="0.25">
      <c r="A169" s="3">
        <v>36016</v>
      </c>
      <c r="B169" s="1" t="s">
        <v>201</v>
      </c>
      <c r="C169" s="1">
        <v>75</v>
      </c>
      <c r="D169" s="1">
        <v>0.1731</v>
      </c>
      <c r="E169" s="4">
        <v>12.98</v>
      </c>
      <c r="F169" s="1" t="s">
        <v>224</v>
      </c>
    </row>
    <row r="170" spans="1:6" x14ac:dyDescent="0.25">
      <c r="A170" s="3">
        <v>36017</v>
      </c>
      <c r="B170" s="1" t="s">
        <v>201</v>
      </c>
      <c r="C170" s="1">
        <v>74</v>
      </c>
      <c r="D170" s="1">
        <v>0.1731</v>
      </c>
      <c r="E170" s="4">
        <v>12.81</v>
      </c>
      <c r="F170" s="1" t="s">
        <v>224</v>
      </c>
    </row>
    <row r="171" spans="1:6" x14ac:dyDescent="0.25">
      <c r="A171" s="3">
        <v>36018</v>
      </c>
      <c r="B171" s="1" t="s">
        <v>201</v>
      </c>
      <c r="C171" s="1">
        <v>30</v>
      </c>
      <c r="D171" s="1">
        <v>0.1731</v>
      </c>
      <c r="E171" s="4">
        <v>5.19</v>
      </c>
      <c r="F171" s="1" t="s">
        <v>224</v>
      </c>
    </row>
    <row r="172" spans="1:6" x14ac:dyDescent="0.25">
      <c r="A172" s="3">
        <v>36019</v>
      </c>
      <c r="B172" s="1" t="s">
        <v>201</v>
      </c>
      <c r="C172" s="1">
        <v>80</v>
      </c>
      <c r="D172" s="1">
        <v>0.1731</v>
      </c>
      <c r="E172" s="4">
        <v>13.85</v>
      </c>
      <c r="F172" s="1" t="s">
        <v>224</v>
      </c>
    </row>
    <row r="173" spans="1:6" x14ac:dyDescent="0.25">
      <c r="A173" s="3">
        <v>36020</v>
      </c>
      <c r="B173" s="1" t="s">
        <v>201</v>
      </c>
      <c r="C173" s="1">
        <v>40</v>
      </c>
      <c r="D173" s="1">
        <v>0.1731</v>
      </c>
      <c r="E173" s="4">
        <v>6.92</v>
      </c>
      <c r="F173" s="1" t="s">
        <v>224</v>
      </c>
    </row>
    <row r="174" spans="1:6" x14ac:dyDescent="0.25">
      <c r="A174" s="3">
        <v>36027</v>
      </c>
      <c r="B174" s="1" t="s">
        <v>203</v>
      </c>
      <c r="C174" s="1">
        <v>10</v>
      </c>
      <c r="D174" s="1">
        <v>0.57999999999999996</v>
      </c>
      <c r="E174" s="4">
        <v>5.8</v>
      </c>
      <c r="F174" s="1" t="s">
        <v>224</v>
      </c>
    </row>
    <row r="175" spans="1:6" x14ac:dyDescent="0.25">
      <c r="A175" s="3">
        <v>36028</v>
      </c>
      <c r="B175" s="1" t="s">
        <v>203</v>
      </c>
      <c r="C175" s="1">
        <v>10</v>
      </c>
      <c r="D175" s="1">
        <v>0.57999999999999996</v>
      </c>
      <c r="E175" s="4">
        <v>5.8</v>
      </c>
      <c r="F175" s="1" t="s">
        <v>224</v>
      </c>
    </row>
    <row r="176" spans="1:6" x14ac:dyDescent="0.25">
      <c r="A176" s="3">
        <v>36000</v>
      </c>
      <c r="B176" s="1" t="s">
        <v>213</v>
      </c>
      <c r="C176" s="5">
        <v>15500</v>
      </c>
      <c r="D176" s="1">
        <v>5.8699999999999996E-4</v>
      </c>
      <c r="E176" s="4">
        <v>9.09</v>
      </c>
      <c r="F176" s="1" t="s">
        <v>224</v>
      </c>
    </row>
    <row r="177" spans="1:6" x14ac:dyDescent="0.25">
      <c r="A177" s="3">
        <v>36001</v>
      </c>
      <c r="B177" s="1" t="s">
        <v>213</v>
      </c>
      <c r="C177" s="5">
        <v>16000</v>
      </c>
      <c r="D177" s="1">
        <v>5.8699999999999996E-4</v>
      </c>
      <c r="E177" s="4">
        <v>9.39</v>
      </c>
      <c r="F177" s="1" t="s">
        <v>224</v>
      </c>
    </row>
    <row r="178" spans="1:6" x14ac:dyDescent="0.25">
      <c r="A178" s="3">
        <v>36002</v>
      </c>
      <c r="B178" s="1" t="s">
        <v>213</v>
      </c>
      <c r="C178" s="5">
        <v>2000</v>
      </c>
      <c r="D178" s="1">
        <v>5.8699999999999996E-4</v>
      </c>
      <c r="E178" s="4">
        <v>1.17</v>
      </c>
      <c r="F178" s="1" t="s">
        <v>224</v>
      </c>
    </row>
    <row r="179" spans="1:6" x14ac:dyDescent="0.25">
      <c r="A179" s="3">
        <v>36003</v>
      </c>
      <c r="B179" s="1" t="s">
        <v>213</v>
      </c>
      <c r="C179" s="5">
        <v>5000</v>
      </c>
      <c r="D179" s="1">
        <v>5.8699999999999996E-4</v>
      </c>
      <c r="E179" s="4">
        <v>2.93</v>
      </c>
      <c r="F179" s="1" t="s">
        <v>224</v>
      </c>
    </row>
    <row r="180" spans="1:6" x14ac:dyDescent="0.25">
      <c r="A180" s="3">
        <v>36004</v>
      </c>
      <c r="B180" s="1" t="s">
        <v>213</v>
      </c>
      <c r="C180" s="5">
        <v>11500</v>
      </c>
      <c r="D180" s="1">
        <v>5.8699999999999996E-4</v>
      </c>
      <c r="E180" s="4">
        <v>6.75</v>
      </c>
      <c r="F180" s="1" t="s">
        <v>224</v>
      </c>
    </row>
    <row r="181" spans="1:6" x14ac:dyDescent="0.25">
      <c r="A181" s="3">
        <v>36005</v>
      </c>
      <c r="B181" s="1" t="s">
        <v>213</v>
      </c>
      <c r="C181" s="5">
        <v>3700</v>
      </c>
      <c r="D181" s="1">
        <v>5.8699999999999996E-4</v>
      </c>
      <c r="E181" s="4">
        <v>2.17</v>
      </c>
      <c r="F181" s="1" t="s">
        <v>224</v>
      </c>
    </row>
    <row r="182" spans="1:6" x14ac:dyDescent="0.25">
      <c r="A182" s="3">
        <v>36006</v>
      </c>
      <c r="B182" s="1" t="s">
        <v>213</v>
      </c>
      <c r="C182" s="5">
        <v>9500</v>
      </c>
      <c r="D182" s="1">
        <v>5.8699999999999996E-4</v>
      </c>
      <c r="E182" s="4">
        <v>5.57</v>
      </c>
      <c r="F182" s="1" t="s">
        <v>224</v>
      </c>
    </row>
    <row r="183" spans="1:6" x14ac:dyDescent="0.25">
      <c r="A183" s="3">
        <v>36007</v>
      </c>
      <c r="B183" s="1" t="s">
        <v>213</v>
      </c>
      <c r="C183" s="5">
        <v>15000</v>
      </c>
      <c r="D183" s="1">
        <v>5.8699999999999996E-4</v>
      </c>
      <c r="E183" s="4">
        <v>8.8000000000000007</v>
      </c>
      <c r="F183" s="1" t="s">
        <v>224</v>
      </c>
    </row>
    <row r="184" spans="1:6" x14ac:dyDescent="0.25">
      <c r="A184" s="3">
        <v>36009</v>
      </c>
      <c r="B184" s="1" t="s">
        <v>213</v>
      </c>
      <c r="C184" s="5">
        <v>6000</v>
      </c>
      <c r="D184" s="1">
        <v>5.8699999999999996E-4</v>
      </c>
      <c r="E184" s="4">
        <v>3.52</v>
      </c>
      <c r="F184" s="1" t="s">
        <v>224</v>
      </c>
    </row>
    <row r="185" spans="1:6" x14ac:dyDescent="0.25">
      <c r="A185" s="3">
        <v>36010</v>
      </c>
      <c r="B185" s="1" t="s">
        <v>213</v>
      </c>
      <c r="C185" s="5">
        <v>6000</v>
      </c>
      <c r="D185" s="1">
        <v>5.8699999999999996E-4</v>
      </c>
      <c r="E185" s="4">
        <v>3.52</v>
      </c>
      <c r="F185" s="1" t="s">
        <v>224</v>
      </c>
    </row>
    <row r="186" spans="1:6" x14ac:dyDescent="0.25">
      <c r="A186" s="3">
        <v>36012</v>
      </c>
      <c r="B186" s="1" t="s">
        <v>215</v>
      </c>
      <c r="C186" s="1">
        <v>750</v>
      </c>
      <c r="D186" s="1">
        <v>0.01</v>
      </c>
      <c r="E186" s="4">
        <v>7.5</v>
      </c>
      <c r="F186" s="1" t="s">
        <v>224</v>
      </c>
    </row>
    <row r="187" spans="1:6" x14ac:dyDescent="0.25">
      <c r="A187" s="3">
        <v>36014</v>
      </c>
      <c r="B187" s="1" t="s">
        <v>215</v>
      </c>
      <c r="C187" s="5">
        <v>1750</v>
      </c>
      <c r="D187" s="1">
        <v>0.01</v>
      </c>
      <c r="E187" s="4">
        <v>17.5</v>
      </c>
      <c r="F187" s="1" t="s">
        <v>224</v>
      </c>
    </row>
    <row r="188" spans="1:6" x14ac:dyDescent="0.25">
      <c r="A188" s="3">
        <v>36021</v>
      </c>
      <c r="B188" s="1" t="s">
        <v>219</v>
      </c>
      <c r="C188" s="1">
        <v>10</v>
      </c>
      <c r="D188" s="1">
        <v>0.70640000000000003</v>
      </c>
      <c r="E188" s="4">
        <v>7.06</v>
      </c>
      <c r="F188" s="1" t="s">
        <v>224</v>
      </c>
    </row>
    <row r="189" spans="1:6" x14ac:dyDescent="0.25">
      <c r="A189" s="3">
        <v>36022</v>
      </c>
      <c r="B189" s="1" t="s">
        <v>219</v>
      </c>
      <c r="C189" s="1">
        <v>2.5</v>
      </c>
      <c r="D189" s="1">
        <v>0.70640000000000003</v>
      </c>
      <c r="E189" s="4">
        <v>1.77</v>
      </c>
      <c r="F189" s="1" t="s">
        <v>224</v>
      </c>
    </row>
    <row r="190" spans="1:6" x14ac:dyDescent="0.25">
      <c r="A190" s="3">
        <v>36023</v>
      </c>
      <c r="B190" s="1" t="s">
        <v>219</v>
      </c>
      <c r="C190" s="1">
        <v>13</v>
      </c>
      <c r="D190" s="1">
        <v>0.70640000000000003</v>
      </c>
      <c r="E190" s="4">
        <v>9.18</v>
      </c>
      <c r="F190" s="1" t="s">
        <v>224</v>
      </c>
    </row>
    <row r="191" spans="1:6" x14ac:dyDescent="0.25">
      <c r="A191" s="3">
        <v>35995</v>
      </c>
      <c r="B191" s="1" t="s">
        <v>216</v>
      </c>
      <c r="C191" s="1">
        <v>100</v>
      </c>
      <c r="D191" s="1">
        <v>8.2549999999999998E-2</v>
      </c>
      <c r="E191" s="4">
        <v>8.26</v>
      </c>
      <c r="F191" s="1" t="s">
        <v>225</v>
      </c>
    </row>
    <row r="192" spans="1:6" x14ac:dyDescent="0.25">
      <c r="A192" s="3">
        <v>35997</v>
      </c>
      <c r="B192" s="1" t="s">
        <v>216</v>
      </c>
      <c r="C192" s="1">
        <v>100</v>
      </c>
      <c r="D192" s="1">
        <v>8.2549999999999998E-2</v>
      </c>
      <c r="E192" s="4">
        <v>8.26</v>
      </c>
      <c r="F192" s="1" t="s">
        <v>225</v>
      </c>
    </row>
    <row r="193" spans="1:6" x14ac:dyDescent="0.25">
      <c r="A193" s="3">
        <v>36029</v>
      </c>
      <c r="B193" s="1" t="s">
        <v>198</v>
      </c>
      <c r="C193" s="1">
        <v>100</v>
      </c>
      <c r="D193" s="1">
        <v>3.0869000000000001E-2</v>
      </c>
      <c r="E193" s="4">
        <v>3.09</v>
      </c>
      <c r="F193" s="1" t="s">
        <v>225</v>
      </c>
    </row>
    <row r="194" spans="1:6" x14ac:dyDescent="0.25">
      <c r="A194" s="3">
        <v>36016</v>
      </c>
      <c r="B194" s="1" t="s">
        <v>201</v>
      </c>
      <c r="C194" s="1">
        <v>140</v>
      </c>
      <c r="D194" s="1">
        <v>0.1731</v>
      </c>
      <c r="E194" s="4">
        <v>24.23</v>
      </c>
      <c r="F194" s="1" t="s">
        <v>225</v>
      </c>
    </row>
    <row r="195" spans="1:6" x14ac:dyDescent="0.25">
      <c r="A195" s="3">
        <v>36019</v>
      </c>
      <c r="B195" s="1" t="s">
        <v>201</v>
      </c>
      <c r="C195" s="1">
        <v>14</v>
      </c>
      <c r="D195" s="1">
        <v>0.1731</v>
      </c>
      <c r="E195" s="4">
        <v>2.42</v>
      </c>
      <c r="F195" s="1" t="s">
        <v>225</v>
      </c>
    </row>
    <row r="196" spans="1:6" x14ac:dyDescent="0.25">
      <c r="A196" s="3">
        <v>35990</v>
      </c>
      <c r="B196" s="1" t="s">
        <v>211</v>
      </c>
      <c r="C196" s="1">
        <v>500</v>
      </c>
      <c r="D196" s="1">
        <v>4.5589999999999997E-3</v>
      </c>
      <c r="E196" s="4">
        <v>2.2799999999999998</v>
      </c>
      <c r="F196" s="1" t="s">
        <v>225</v>
      </c>
    </row>
    <row r="197" spans="1:6" x14ac:dyDescent="0.25">
      <c r="A197" s="3">
        <v>36002</v>
      </c>
      <c r="B197" s="1" t="s">
        <v>213</v>
      </c>
      <c r="C197" s="5">
        <v>2600</v>
      </c>
      <c r="D197" s="1">
        <v>5.8699999999999996E-4</v>
      </c>
      <c r="E197" s="4">
        <v>1.53</v>
      </c>
      <c r="F197" s="1" t="s">
        <v>225</v>
      </c>
    </row>
    <row r="198" spans="1:6" x14ac:dyDescent="0.25">
      <c r="A198" s="3">
        <v>36005</v>
      </c>
      <c r="B198" s="1" t="s">
        <v>213</v>
      </c>
      <c r="C198" s="5">
        <v>2600</v>
      </c>
      <c r="D198" s="1">
        <v>5.8699999999999996E-4</v>
      </c>
      <c r="E198" s="4">
        <v>1.53</v>
      </c>
      <c r="F198" s="1" t="s">
        <v>225</v>
      </c>
    </row>
    <row r="199" spans="1:6" x14ac:dyDescent="0.25">
      <c r="A199" s="3">
        <v>36006</v>
      </c>
      <c r="B199" s="1" t="s">
        <v>213</v>
      </c>
      <c r="C199" s="5">
        <v>20000</v>
      </c>
      <c r="D199" s="1">
        <v>5.8699999999999996E-4</v>
      </c>
      <c r="E199" s="4">
        <v>11.73</v>
      </c>
      <c r="F199" s="1" t="s">
        <v>225</v>
      </c>
    </row>
    <row r="200" spans="1:6" x14ac:dyDescent="0.25">
      <c r="A200" s="3">
        <v>36012</v>
      </c>
      <c r="B200" s="1" t="s">
        <v>215</v>
      </c>
      <c r="C200" s="1">
        <v>800</v>
      </c>
      <c r="D200" s="1">
        <v>0.01</v>
      </c>
      <c r="E200" s="4">
        <v>8</v>
      </c>
      <c r="F200" s="1" t="s">
        <v>225</v>
      </c>
    </row>
    <row r="201" spans="1:6" x14ac:dyDescent="0.25">
      <c r="A201" s="3">
        <v>36014</v>
      </c>
      <c r="B201" s="1" t="s">
        <v>215</v>
      </c>
      <c r="C201" s="5">
        <v>1300</v>
      </c>
      <c r="D201" s="1">
        <v>0.01</v>
      </c>
      <c r="E201" s="4">
        <v>13</v>
      </c>
      <c r="F201" s="1" t="s">
        <v>225</v>
      </c>
    </row>
    <row r="202" spans="1:6" x14ac:dyDescent="0.25">
      <c r="A202" s="3">
        <v>36021</v>
      </c>
      <c r="B202" s="1" t="s">
        <v>219</v>
      </c>
      <c r="C202" s="1">
        <v>44</v>
      </c>
      <c r="D202" s="1">
        <v>0.70640000000000003</v>
      </c>
      <c r="E202" s="4">
        <v>31.08</v>
      </c>
      <c r="F202" s="1" t="s">
        <v>225</v>
      </c>
    </row>
    <row r="203" spans="1:6" x14ac:dyDescent="0.25">
      <c r="A203" s="3">
        <v>36000</v>
      </c>
      <c r="B203" s="1" t="s">
        <v>213</v>
      </c>
      <c r="C203" s="5">
        <v>12000</v>
      </c>
      <c r="D203" s="1">
        <v>5.8699999999999996E-4</v>
      </c>
      <c r="E203" s="4">
        <v>7.04</v>
      </c>
      <c r="F203" s="1" t="s">
        <v>218</v>
      </c>
    </row>
    <row r="204" spans="1:6" x14ac:dyDescent="0.25">
      <c r="A204" s="3">
        <v>35993</v>
      </c>
      <c r="B204" s="1" t="s">
        <v>209</v>
      </c>
      <c r="C204" s="1">
        <v>30</v>
      </c>
      <c r="D204" s="1">
        <v>1</v>
      </c>
      <c r="E204" s="4">
        <v>30</v>
      </c>
      <c r="F204" s="1" t="s">
        <v>218</v>
      </c>
    </row>
    <row r="205" spans="1:6" x14ac:dyDescent="0.25">
      <c r="A205" s="3">
        <v>36029</v>
      </c>
      <c r="B205" s="1" t="s">
        <v>198</v>
      </c>
      <c r="C205" s="1">
        <v>175</v>
      </c>
      <c r="D205" s="1">
        <v>3.0869000000000001E-2</v>
      </c>
      <c r="E205" s="4">
        <v>5.4</v>
      </c>
      <c r="F205" s="1" t="s">
        <v>226</v>
      </c>
    </row>
    <row r="206" spans="1:6" x14ac:dyDescent="0.25">
      <c r="A206" s="3">
        <v>36029</v>
      </c>
      <c r="B206" s="1" t="s">
        <v>198</v>
      </c>
      <c r="C206" s="1">
        <v>500</v>
      </c>
      <c r="D206" s="1">
        <v>3.0869000000000001E-2</v>
      </c>
      <c r="E206" s="4">
        <v>15.43</v>
      </c>
      <c r="F206" s="1" t="s">
        <v>226</v>
      </c>
    </row>
    <row r="207" spans="1:6" x14ac:dyDescent="0.25">
      <c r="A207" s="3">
        <v>36000</v>
      </c>
      <c r="B207" s="1" t="s">
        <v>213</v>
      </c>
      <c r="C207" s="5">
        <v>5000</v>
      </c>
      <c r="D207" s="1">
        <v>5.8699999999999996E-4</v>
      </c>
      <c r="E207" s="4">
        <v>2.93</v>
      </c>
      <c r="F207" s="1" t="s">
        <v>226</v>
      </c>
    </row>
    <row r="208" spans="1:6" x14ac:dyDescent="0.25">
      <c r="A208" s="3">
        <v>36012</v>
      </c>
      <c r="B208" s="1" t="s">
        <v>215</v>
      </c>
      <c r="C208" s="5">
        <v>1000</v>
      </c>
      <c r="D208" s="1">
        <v>0.01</v>
      </c>
      <c r="E208" s="4">
        <v>10</v>
      </c>
      <c r="F208" s="1" t="s">
        <v>226</v>
      </c>
    </row>
    <row r="209" spans="1:6" x14ac:dyDescent="0.25">
      <c r="A209" s="3">
        <v>35999</v>
      </c>
      <c r="B209" s="1" t="s">
        <v>216</v>
      </c>
      <c r="C209" s="1">
        <v>60</v>
      </c>
      <c r="D209" s="1">
        <v>8.2549999999999998E-2</v>
      </c>
      <c r="E209" s="4">
        <v>4.95</v>
      </c>
      <c r="F209" s="1" t="s">
        <v>227</v>
      </c>
    </row>
    <row r="210" spans="1:6" x14ac:dyDescent="0.25">
      <c r="A210" s="3">
        <v>36030</v>
      </c>
      <c r="B210" s="1" t="s">
        <v>198</v>
      </c>
      <c r="C210" s="5">
        <v>1380</v>
      </c>
      <c r="D210" s="1">
        <v>3.0869000000000001E-2</v>
      </c>
      <c r="E210" s="4">
        <v>42.6</v>
      </c>
      <c r="F210" s="1" t="s">
        <v>227</v>
      </c>
    </row>
  </sheetData>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99E00-B8AC-4F16-80D2-D907E07A923A}">
  <sheetPr codeName="Sheet7"/>
  <dimension ref="A1:AE210"/>
  <sheetViews>
    <sheetView workbookViewId="0">
      <selection activeCell="C24" sqref="C24"/>
    </sheetView>
  </sheetViews>
  <sheetFormatPr defaultColWidth="9.1796875" defaultRowHeight="12.5" x14ac:dyDescent="0.25"/>
  <cols>
    <col min="1" max="1" width="9.36328125" style="1" bestFit="1" customWidth="1"/>
    <col min="2" max="2" width="15.1796875" style="1" bestFit="1" customWidth="1"/>
    <col min="3" max="3" width="16.6328125" style="1" bestFit="1" customWidth="1"/>
    <col min="4" max="4" width="14.81640625" style="1" bestFit="1" customWidth="1"/>
    <col min="5" max="5" width="17.1796875" style="1" bestFit="1" customWidth="1"/>
    <col min="6" max="6" width="13.6328125" style="1" bestFit="1" customWidth="1"/>
    <col min="7" max="16384" width="9.1796875" style="1"/>
  </cols>
  <sheetData>
    <row r="1" spans="1:31" x14ac:dyDescent="0.25">
      <c r="A1" s="1" t="s">
        <v>191</v>
      </c>
      <c r="B1" s="1" t="s">
        <v>192</v>
      </c>
      <c r="C1" s="1" t="s">
        <v>193</v>
      </c>
      <c r="D1" s="1" t="s">
        <v>194</v>
      </c>
      <c r="E1" s="1" t="s">
        <v>195</v>
      </c>
      <c r="F1" s="1" t="s">
        <v>196</v>
      </c>
      <c r="L1" s="2"/>
    </row>
    <row r="2" spans="1:31" x14ac:dyDescent="0.25">
      <c r="A2" s="3">
        <v>36031</v>
      </c>
      <c r="B2" s="1" t="s">
        <v>198</v>
      </c>
      <c r="C2" s="1">
        <v>50</v>
      </c>
      <c r="D2" s="1">
        <v>3.0869000000000001E-2</v>
      </c>
      <c r="E2" s="4">
        <v>1.54</v>
      </c>
      <c r="F2" s="1" t="s">
        <v>199</v>
      </c>
      <c r="R2" s="3"/>
      <c r="V2" s="4"/>
      <c r="AA2" s="3"/>
      <c r="AE2" s="4"/>
    </row>
    <row r="3" spans="1:31" x14ac:dyDescent="0.25">
      <c r="A3" s="3">
        <v>36017</v>
      </c>
      <c r="B3" s="1" t="s">
        <v>201</v>
      </c>
      <c r="C3" s="1">
        <v>50</v>
      </c>
      <c r="D3" s="1">
        <v>0.1731</v>
      </c>
      <c r="E3" s="4">
        <v>8.66</v>
      </c>
      <c r="F3" s="1" t="s">
        <v>199</v>
      </c>
      <c r="R3" s="3"/>
      <c r="V3" s="4"/>
      <c r="AA3" s="3"/>
      <c r="AE3" s="4"/>
    </row>
    <row r="4" spans="1:31" x14ac:dyDescent="0.25">
      <c r="A4" s="3">
        <v>36019</v>
      </c>
      <c r="B4" s="1" t="s">
        <v>201</v>
      </c>
      <c r="C4" s="1">
        <v>30</v>
      </c>
      <c r="D4" s="1">
        <v>0.1731</v>
      </c>
      <c r="E4" s="4">
        <v>5.19</v>
      </c>
      <c r="F4" s="1" t="s">
        <v>199</v>
      </c>
      <c r="L4" s="2"/>
      <c r="R4" s="3"/>
      <c r="V4" s="4"/>
      <c r="AA4" s="3"/>
      <c r="AE4" s="4"/>
    </row>
    <row r="5" spans="1:31" x14ac:dyDescent="0.25">
      <c r="A5" s="3">
        <v>36020</v>
      </c>
      <c r="B5" s="1" t="s">
        <v>201</v>
      </c>
      <c r="C5" s="1">
        <v>20</v>
      </c>
      <c r="D5" s="1">
        <v>0.1731</v>
      </c>
      <c r="E5" s="4">
        <v>3.46</v>
      </c>
      <c r="F5" s="1" t="s">
        <v>199</v>
      </c>
      <c r="R5" s="3"/>
      <c r="V5" s="4"/>
      <c r="AA5" s="3"/>
      <c r="AE5" s="4"/>
    </row>
    <row r="6" spans="1:31" x14ac:dyDescent="0.25">
      <c r="A6" s="3">
        <v>36021</v>
      </c>
      <c r="B6" s="1" t="s">
        <v>201</v>
      </c>
      <c r="C6" s="1">
        <v>40</v>
      </c>
      <c r="D6" s="1">
        <v>0.1731</v>
      </c>
      <c r="E6" s="4">
        <v>6.92</v>
      </c>
      <c r="F6" s="1" t="s">
        <v>199</v>
      </c>
      <c r="R6" s="3"/>
      <c r="V6" s="4"/>
      <c r="AA6" s="3"/>
      <c r="AE6" s="4"/>
    </row>
    <row r="7" spans="1:31" x14ac:dyDescent="0.25">
      <c r="A7" s="3">
        <v>35990</v>
      </c>
      <c r="B7" s="1" t="s">
        <v>211</v>
      </c>
      <c r="C7" s="1">
        <v>900</v>
      </c>
      <c r="D7" s="1">
        <v>4.5589999999999997E-3</v>
      </c>
      <c r="E7" s="4">
        <v>4.0999999999999996</v>
      </c>
      <c r="F7" s="1" t="s">
        <v>199</v>
      </c>
      <c r="R7" s="3"/>
      <c r="V7" s="4"/>
      <c r="AA7" s="3"/>
      <c r="AE7" s="4"/>
    </row>
    <row r="8" spans="1:31" x14ac:dyDescent="0.25">
      <c r="A8" s="3">
        <v>36000</v>
      </c>
      <c r="B8" s="1" t="s">
        <v>213</v>
      </c>
      <c r="C8" s="5">
        <v>3000</v>
      </c>
      <c r="D8" s="1">
        <v>5.8699999999999996E-4</v>
      </c>
      <c r="E8" s="4">
        <v>1.76</v>
      </c>
      <c r="F8" s="1" t="s">
        <v>199</v>
      </c>
      <c r="R8" s="3"/>
      <c r="V8" s="4"/>
      <c r="AA8" s="3"/>
      <c r="AE8" s="4"/>
    </row>
    <row r="9" spans="1:31" x14ac:dyDescent="0.25">
      <c r="A9" s="3">
        <v>36003</v>
      </c>
      <c r="B9" s="1" t="s">
        <v>213</v>
      </c>
      <c r="C9" s="5">
        <v>8000</v>
      </c>
      <c r="D9" s="1">
        <v>5.8699999999999996E-4</v>
      </c>
      <c r="E9" s="4">
        <v>4.6900000000000004</v>
      </c>
      <c r="F9" s="1" t="s">
        <v>199</v>
      </c>
      <c r="R9" s="3"/>
      <c r="T9" s="5"/>
      <c r="V9" s="4"/>
      <c r="AA9" s="3"/>
      <c r="AE9" s="4"/>
    </row>
    <row r="10" spans="1:31" x14ac:dyDescent="0.25">
      <c r="A10" s="3">
        <v>36004</v>
      </c>
      <c r="B10" s="1" t="s">
        <v>213</v>
      </c>
      <c r="C10" s="5">
        <v>8900</v>
      </c>
      <c r="D10" s="1">
        <v>5.8699999999999996E-4</v>
      </c>
      <c r="E10" s="4">
        <v>5.22</v>
      </c>
      <c r="F10" s="1" t="s">
        <v>199</v>
      </c>
      <c r="R10" s="3"/>
      <c r="T10" s="5"/>
      <c r="V10" s="4"/>
      <c r="AA10" s="3"/>
      <c r="AC10" s="5"/>
      <c r="AE10" s="4"/>
    </row>
    <row r="11" spans="1:31" x14ac:dyDescent="0.25">
      <c r="A11" s="3">
        <v>36005</v>
      </c>
      <c r="B11" s="1" t="s">
        <v>213</v>
      </c>
      <c r="C11" s="5">
        <v>5000</v>
      </c>
      <c r="D11" s="1">
        <v>5.8699999999999996E-4</v>
      </c>
      <c r="E11" s="4">
        <v>2.93</v>
      </c>
      <c r="F11" s="1" t="s">
        <v>199</v>
      </c>
      <c r="R11" s="3"/>
      <c r="T11" s="5"/>
      <c r="V11" s="4"/>
      <c r="AA11" s="3"/>
      <c r="AC11" s="5"/>
      <c r="AE11" s="4"/>
    </row>
    <row r="12" spans="1:31" x14ac:dyDescent="0.25">
      <c r="A12" s="3">
        <v>36006</v>
      </c>
      <c r="B12" s="1" t="s">
        <v>213</v>
      </c>
      <c r="C12" s="5">
        <v>10500</v>
      </c>
      <c r="D12" s="1">
        <v>5.8699999999999996E-4</v>
      </c>
      <c r="E12" s="4">
        <v>6.16</v>
      </c>
      <c r="F12" s="1" t="s">
        <v>199</v>
      </c>
      <c r="R12" s="3"/>
      <c r="T12" s="5"/>
      <c r="V12" s="4"/>
      <c r="AA12" s="3"/>
      <c r="AC12" s="5"/>
      <c r="AE12" s="4"/>
    </row>
    <row r="13" spans="1:31" x14ac:dyDescent="0.25">
      <c r="A13" s="3">
        <v>36007</v>
      </c>
      <c r="B13" s="1" t="s">
        <v>213</v>
      </c>
      <c r="C13" s="5">
        <v>8100</v>
      </c>
      <c r="D13" s="1">
        <v>5.8699999999999996E-4</v>
      </c>
      <c r="E13" s="4">
        <v>4.75</v>
      </c>
      <c r="F13" s="1" t="s">
        <v>199</v>
      </c>
      <c r="R13" s="3"/>
      <c r="T13" s="5"/>
      <c r="V13" s="4"/>
      <c r="AA13" s="3"/>
      <c r="AC13" s="5"/>
      <c r="AE13" s="4"/>
    </row>
    <row r="14" spans="1:31" x14ac:dyDescent="0.25">
      <c r="A14" s="3">
        <v>36008</v>
      </c>
      <c r="B14" s="1" t="s">
        <v>213</v>
      </c>
      <c r="C14" s="5">
        <v>12000</v>
      </c>
      <c r="D14" s="1">
        <v>5.8699999999999996E-4</v>
      </c>
      <c r="E14" s="4">
        <v>7.04</v>
      </c>
      <c r="F14" s="1" t="s">
        <v>199</v>
      </c>
      <c r="R14" s="3"/>
      <c r="T14" s="5"/>
      <c r="V14" s="4"/>
      <c r="AA14" s="3"/>
      <c r="AC14" s="5"/>
      <c r="AE14" s="4"/>
    </row>
    <row r="15" spans="1:31" x14ac:dyDescent="0.25">
      <c r="A15" s="3">
        <v>36011</v>
      </c>
      <c r="B15" s="1" t="s">
        <v>213</v>
      </c>
      <c r="C15" s="5">
        <v>5000</v>
      </c>
      <c r="D15" s="1">
        <v>5.8699999999999996E-4</v>
      </c>
      <c r="E15" s="4">
        <v>2.93</v>
      </c>
      <c r="F15" s="1" t="s">
        <v>199</v>
      </c>
      <c r="R15" s="3"/>
      <c r="T15" s="5"/>
      <c r="V15" s="4"/>
      <c r="AA15" s="3"/>
      <c r="AC15" s="5"/>
      <c r="AE15" s="4"/>
    </row>
    <row r="16" spans="1:31" x14ac:dyDescent="0.25">
      <c r="A16" s="3">
        <v>36014</v>
      </c>
      <c r="B16" s="1" t="s">
        <v>215</v>
      </c>
      <c r="C16" s="1">
        <v>350</v>
      </c>
      <c r="D16" s="1">
        <v>0.01</v>
      </c>
      <c r="E16" s="4">
        <v>3.5</v>
      </c>
      <c r="F16" s="1" t="s">
        <v>199</v>
      </c>
      <c r="R16" s="3"/>
      <c r="T16" s="5"/>
      <c r="V16" s="4"/>
      <c r="AA16" s="3"/>
      <c r="AC16" s="5"/>
      <c r="AE16" s="4"/>
    </row>
    <row r="17" spans="1:31" x14ac:dyDescent="0.25">
      <c r="A17" s="3">
        <v>36015</v>
      </c>
      <c r="B17" s="1" t="s">
        <v>215</v>
      </c>
      <c r="C17" s="1">
        <v>500</v>
      </c>
      <c r="D17" s="1">
        <v>0.01</v>
      </c>
      <c r="E17" s="4">
        <v>5</v>
      </c>
      <c r="F17" s="1" t="s">
        <v>199</v>
      </c>
      <c r="R17" s="3"/>
      <c r="T17" s="5"/>
      <c r="V17" s="4"/>
      <c r="AA17" s="3"/>
      <c r="AC17" s="5"/>
      <c r="AE17" s="4"/>
    </row>
    <row r="18" spans="1:31" x14ac:dyDescent="0.25">
      <c r="A18" s="3">
        <v>36012</v>
      </c>
      <c r="B18" s="1" t="s">
        <v>215</v>
      </c>
      <c r="C18" s="5">
        <v>5000</v>
      </c>
      <c r="D18" s="1">
        <v>0.01</v>
      </c>
      <c r="E18" s="4">
        <v>50</v>
      </c>
      <c r="F18" s="1" t="s">
        <v>202</v>
      </c>
      <c r="R18" s="3"/>
      <c r="V18" s="4"/>
      <c r="AA18" s="3"/>
      <c r="AC18" s="5"/>
      <c r="AE18" s="4"/>
    </row>
    <row r="19" spans="1:31" x14ac:dyDescent="0.25">
      <c r="A19" s="3">
        <v>35995</v>
      </c>
      <c r="B19" s="1" t="s">
        <v>216</v>
      </c>
      <c r="C19" s="1">
        <v>300</v>
      </c>
      <c r="D19" s="1">
        <v>8.2549999999999998E-2</v>
      </c>
      <c r="E19" s="4">
        <v>24.77</v>
      </c>
      <c r="F19" s="1" t="s">
        <v>202</v>
      </c>
      <c r="R19" s="3"/>
      <c r="V19" s="4"/>
      <c r="AA19" s="3"/>
      <c r="AE19" s="4"/>
    </row>
    <row r="20" spans="1:31" x14ac:dyDescent="0.25">
      <c r="A20" s="3">
        <v>35996</v>
      </c>
      <c r="B20" s="1" t="s">
        <v>216</v>
      </c>
      <c r="C20" s="1">
        <v>102</v>
      </c>
      <c r="D20" s="1">
        <v>8.2549999999999998E-2</v>
      </c>
      <c r="E20" s="4">
        <v>8.42</v>
      </c>
      <c r="F20" s="1" t="s">
        <v>202</v>
      </c>
      <c r="R20" s="3"/>
      <c r="V20" s="4"/>
      <c r="AA20" s="3"/>
      <c r="AE20" s="4"/>
    </row>
    <row r="21" spans="1:31" x14ac:dyDescent="0.25">
      <c r="A21" s="3">
        <v>35998</v>
      </c>
      <c r="B21" s="1" t="s">
        <v>216</v>
      </c>
      <c r="C21" s="1">
        <v>300</v>
      </c>
      <c r="D21" s="1">
        <v>8.2549999999999998E-2</v>
      </c>
      <c r="E21" s="4">
        <v>24.77</v>
      </c>
      <c r="F21" s="1" t="s">
        <v>202</v>
      </c>
      <c r="R21" s="3"/>
      <c r="V21" s="4"/>
      <c r="AA21" s="3"/>
      <c r="AE21" s="4"/>
    </row>
    <row r="22" spans="1:31" x14ac:dyDescent="0.25">
      <c r="A22" s="3">
        <v>36029</v>
      </c>
      <c r="B22" s="1" t="s">
        <v>198</v>
      </c>
      <c r="C22" s="1">
        <v>500</v>
      </c>
      <c r="D22" s="1">
        <v>3.0869000000000001E-2</v>
      </c>
      <c r="E22" s="4">
        <v>15.43</v>
      </c>
      <c r="F22" s="1" t="s">
        <v>202</v>
      </c>
      <c r="R22" s="3"/>
      <c r="V22" s="4"/>
      <c r="AA22" s="3"/>
      <c r="AE22" s="4"/>
    </row>
    <row r="23" spans="1:31" x14ac:dyDescent="0.25">
      <c r="A23" s="3">
        <v>36030</v>
      </c>
      <c r="B23" s="1" t="s">
        <v>198</v>
      </c>
      <c r="C23" s="1">
        <v>180</v>
      </c>
      <c r="D23" s="1">
        <v>3.0869000000000001E-2</v>
      </c>
      <c r="E23" s="4">
        <v>5.56</v>
      </c>
      <c r="F23" s="1" t="s">
        <v>202</v>
      </c>
    </row>
    <row r="24" spans="1:31" x14ac:dyDescent="0.25">
      <c r="A24" s="3">
        <v>36017</v>
      </c>
      <c r="B24" s="1" t="s">
        <v>201</v>
      </c>
      <c r="C24" s="1">
        <v>250</v>
      </c>
      <c r="D24" s="1">
        <v>0.1731</v>
      </c>
      <c r="E24" s="4">
        <v>43.28</v>
      </c>
      <c r="F24" s="1" t="s">
        <v>202</v>
      </c>
    </row>
    <row r="25" spans="1:31" x14ac:dyDescent="0.25">
      <c r="A25" s="3">
        <v>36018</v>
      </c>
      <c r="B25" s="1" t="s">
        <v>201</v>
      </c>
      <c r="C25" s="1">
        <v>54</v>
      </c>
      <c r="D25" s="1">
        <v>0.1731</v>
      </c>
      <c r="E25" s="4">
        <v>9.35</v>
      </c>
      <c r="F25" s="1" t="s">
        <v>202</v>
      </c>
    </row>
    <row r="26" spans="1:31" x14ac:dyDescent="0.25">
      <c r="A26" s="3">
        <v>36020</v>
      </c>
      <c r="B26" s="1" t="s">
        <v>201</v>
      </c>
      <c r="C26" s="1">
        <v>50</v>
      </c>
      <c r="D26" s="1">
        <v>0.1731</v>
      </c>
      <c r="E26" s="4">
        <v>8.66</v>
      </c>
      <c r="F26" s="1" t="s">
        <v>202</v>
      </c>
    </row>
    <row r="27" spans="1:31" x14ac:dyDescent="0.25">
      <c r="A27" s="3">
        <v>36027</v>
      </c>
      <c r="B27" s="1" t="s">
        <v>203</v>
      </c>
      <c r="C27" s="1">
        <v>50</v>
      </c>
      <c r="D27" s="1">
        <v>0.57999999999999996</v>
      </c>
      <c r="E27" s="4">
        <v>29</v>
      </c>
      <c r="F27" s="1" t="s">
        <v>202</v>
      </c>
    </row>
    <row r="28" spans="1:31" x14ac:dyDescent="0.25">
      <c r="A28" s="3">
        <v>36028</v>
      </c>
      <c r="B28" s="1" t="s">
        <v>203</v>
      </c>
      <c r="C28" s="1">
        <v>13</v>
      </c>
      <c r="D28" s="1">
        <v>0.57999999999999996</v>
      </c>
      <c r="E28" s="4">
        <v>7.54</v>
      </c>
      <c r="F28" s="1" t="s">
        <v>202</v>
      </c>
    </row>
    <row r="29" spans="1:31" x14ac:dyDescent="0.25">
      <c r="A29" s="3">
        <v>36000</v>
      </c>
      <c r="B29" s="1" t="s">
        <v>213</v>
      </c>
      <c r="C29" s="5">
        <v>9000</v>
      </c>
      <c r="D29" s="1">
        <v>5.8699999999999996E-4</v>
      </c>
      <c r="E29" s="4">
        <v>5.28</v>
      </c>
      <c r="F29" s="1" t="s">
        <v>202</v>
      </c>
    </row>
    <row r="30" spans="1:31" x14ac:dyDescent="0.25">
      <c r="A30" s="3">
        <v>36001</v>
      </c>
      <c r="B30" s="1" t="s">
        <v>213</v>
      </c>
      <c r="C30" s="5">
        <v>64000</v>
      </c>
      <c r="D30" s="1">
        <v>5.8699999999999996E-4</v>
      </c>
      <c r="E30" s="4">
        <v>37.549999999999997</v>
      </c>
      <c r="F30" s="1" t="s">
        <v>202</v>
      </c>
    </row>
    <row r="31" spans="1:31" x14ac:dyDescent="0.25">
      <c r="A31" s="3">
        <v>36002</v>
      </c>
      <c r="B31" s="1" t="s">
        <v>213</v>
      </c>
      <c r="C31" s="5">
        <v>4000</v>
      </c>
      <c r="D31" s="1">
        <v>5.8699999999999996E-4</v>
      </c>
      <c r="E31" s="4">
        <v>2.35</v>
      </c>
      <c r="F31" s="1" t="s">
        <v>202</v>
      </c>
    </row>
    <row r="32" spans="1:31" x14ac:dyDescent="0.25">
      <c r="A32" s="3">
        <v>36003</v>
      </c>
      <c r="B32" s="1" t="s">
        <v>213</v>
      </c>
      <c r="C32" s="5">
        <v>44000</v>
      </c>
      <c r="D32" s="1">
        <v>5.8699999999999996E-4</v>
      </c>
      <c r="E32" s="4">
        <v>25.81</v>
      </c>
      <c r="F32" s="1" t="s">
        <v>202</v>
      </c>
    </row>
    <row r="33" spans="1:6" x14ac:dyDescent="0.25">
      <c r="A33" s="3">
        <v>36006</v>
      </c>
      <c r="B33" s="1" t="s">
        <v>213</v>
      </c>
      <c r="C33" s="5">
        <v>20000</v>
      </c>
      <c r="D33" s="1">
        <v>5.8699999999999996E-4</v>
      </c>
      <c r="E33" s="4">
        <v>11.73</v>
      </c>
      <c r="F33" s="1" t="s">
        <v>202</v>
      </c>
    </row>
    <row r="34" spans="1:6" x14ac:dyDescent="0.25">
      <c r="A34" s="3">
        <v>36008</v>
      </c>
      <c r="B34" s="1" t="s">
        <v>213</v>
      </c>
      <c r="C34" s="5">
        <v>50000</v>
      </c>
      <c r="D34" s="1">
        <v>5.8699999999999996E-4</v>
      </c>
      <c r="E34" s="4">
        <v>29.34</v>
      </c>
      <c r="F34" s="1" t="s">
        <v>202</v>
      </c>
    </row>
    <row r="35" spans="1:6" x14ac:dyDescent="0.25">
      <c r="A35" s="3">
        <v>36009</v>
      </c>
      <c r="B35" s="1" t="s">
        <v>213</v>
      </c>
      <c r="C35" s="5">
        <v>5500</v>
      </c>
      <c r="D35" s="1">
        <v>5.8699999999999996E-4</v>
      </c>
      <c r="E35" s="4">
        <v>3.23</v>
      </c>
      <c r="F35" s="1" t="s">
        <v>202</v>
      </c>
    </row>
    <row r="36" spans="1:6" x14ac:dyDescent="0.25">
      <c r="A36" s="3">
        <v>36010</v>
      </c>
      <c r="B36" s="1" t="s">
        <v>213</v>
      </c>
      <c r="C36" s="5">
        <v>50000</v>
      </c>
      <c r="D36" s="1">
        <v>5.8699999999999996E-4</v>
      </c>
      <c r="E36" s="4">
        <v>29.34</v>
      </c>
      <c r="F36" s="1" t="s">
        <v>202</v>
      </c>
    </row>
    <row r="37" spans="1:6" x14ac:dyDescent="0.25">
      <c r="A37" s="3">
        <v>36011</v>
      </c>
      <c r="B37" s="1" t="s">
        <v>213</v>
      </c>
      <c r="C37" s="5">
        <v>15000</v>
      </c>
      <c r="D37" s="1">
        <v>5.8699999999999996E-4</v>
      </c>
      <c r="E37" s="4">
        <v>8.8000000000000007</v>
      </c>
      <c r="F37" s="1" t="s">
        <v>202</v>
      </c>
    </row>
    <row r="38" spans="1:6" x14ac:dyDescent="0.25">
      <c r="A38" s="3">
        <v>36014</v>
      </c>
      <c r="B38" s="1" t="s">
        <v>215</v>
      </c>
      <c r="C38" s="5">
        <v>3000</v>
      </c>
      <c r="D38" s="1">
        <v>0.01</v>
      </c>
      <c r="E38" s="4">
        <v>30</v>
      </c>
      <c r="F38" s="1" t="s">
        <v>202</v>
      </c>
    </row>
    <row r="39" spans="1:6" x14ac:dyDescent="0.25">
      <c r="A39" s="3">
        <v>36021</v>
      </c>
      <c r="B39" s="1" t="s">
        <v>219</v>
      </c>
      <c r="C39" s="1">
        <v>55</v>
      </c>
      <c r="D39" s="1">
        <v>0.70640000000000003</v>
      </c>
      <c r="E39" s="4">
        <v>38.85</v>
      </c>
      <c r="F39" s="1" t="s">
        <v>202</v>
      </c>
    </row>
    <row r="40" spans="1:6" x14ac:dyDescent="0.25">
      <c r="A40" s="3">
        <v>36022</v>
      </c>
      <c r="B40" s="1" t="s">
        <v>219</v>
      </c>
      <c r="C40" s="1">
        <v>19</v>
      </c>
      <c r="D40" s="1">
        <v>0.70640000000000003</v>
      </c>
      <c r="E40" s="4">
        <v>13.42</v>
      </c>
      <c r="F40" s="1" t="s">
        <v>202</v>
      </c>
    </row>
    <row r="41" spans="1:6" x14ac:dyDescent="0.25">
      <c r="A41" s="3">
        <v>36024</v>
      </c>
      <c r="B41" s="1" t="s">
        <v>219</v>
      </c>
      <c r="C41" s="1">
        <v>55</v>
      </c>
      <c r="D41" s="1">
        <v>0.70640000000000003</v>
      </c>
      <c r="E41" s="4">
        <v>38.85</v>
      </c>
      <c r="F41" s="1" t="s">
        <v>202</v>
      </c>
    </row>
    <row r="42" spans="1:6" x14ac:dyDescent="0.25">
      <c r="A42" s="3">
        <v>36025</v>
      </c>
      <c r="B42" s="1" t="s">
        <v>219</v>
      </c>
      <c r="C42" s="1">
        <v>35</v>
      </c>
      <c r="D42" s="1">
        <v>0.70640000000000003</v>
      </c>
      <c r="E42" s="4">
        <v>24.72</v>
      </c>
      <c r="F42" s="1" t="s">
        <v>202</v>
      </c>
    </row>
    <row r="43" spans="1:6" x14ac:dyDescent="0.25">
      <c r="A43" s="3">
        <v>35996</v>
      </c>
      <c r="B43" s="1" t="s">
        <v>216</v>
      </c>
      <c r="C43" s="1">
        <v>100</v>
      </c>
      <c r="D43" s="1">
        <v>8.2549999999999998E-2</v>
      </c>
      <c r="E43" s="4">
        <v>8.26</v>
      </c>
      <c r="F43" s="1" t="s">
        <v>220</v>
      </c>
    </row>
    <row r="44" spans="1:6" x14ac:dyDescent="0.25">
      <c r="A44" s="3">
        <v>35997</v>
      </c>
      <c r="B44" s="1" t="s">
        <v>216</v>
      </c>
      <c r="C44" s="1">
        <v>550</v>
      </c>
      <c r="D44" s="1">
        <v>8.2549999999999998E-2</v>
      </c>
      <c r="E44" s="4">
        <v>45.4</v>
      </c>
      <c r="F44" s="1" t="s">
        <v>220</v>
      </c>
    </row>
    <row r="45" spans="1:6" x14ac:dyDescent="0.25">
      <c r="A45" s="3">
        <v>36030</v>
      </c>
      <c r="B45" s="1" t="s">
        <v>198</v>
      </c>
      <c r="C45" s="1">
        <v>600</v>
      </c>
      <c r="D45" s="1">
        <v>3.0869000000000001E-2</v>
      </c>
      <c r="E45" s="4">
        <v>18.52</v>
      </c>
      <c r="F45" s="1" t="s">
        <v>220</v>
      </c>
    </row>
    <row r="46" spans="1:6" x14ac:dyDescent="0.25">
      <c r="A46" s="3">
        <v>36016</v>
      </c>
      <c r="B46" s="1" t="s">
        <v>201</v>
      </c>
      <c r="C46" s="1">
        <v>30</v>
      </c>
      <c r="D46" s="1">
        <v>0.1731</v>
      </c>
      <c r="E46" s="4">
        <v>5.19</v>
      </c>
      <c r="F46" s="1" t="s">
        <v>220</v>
      </c>
    </row>
    <row r="47" spans="1:6" x14ac:dyDescent="0.25">
      <c r="A47" s="3">
        <v>36027</v>
      </c>
      <c r="B47" s="1" t="s">
        <v>203</v>
      </c>
      <c r="C47" s="1">
        <v>16</v>
      </c>
      <c r="D47" s="1">
        <v>0.57999999999999996</v>
      </c>
      <c r="E47" s="4">
        <v>9.2799999999999994</v>
      </c>
      <c r="F47" s="1" t="s">
        <v>220</v>
      </c>
    </row>
    <row r="48" spans="1:6" x14ac:dyDescent="0.25">
      <c r="A48" s="3">
        <v>36028</v>
      </c>
      <c r="B48" s="1" t="s">
        <v>203</v>
      </c>
      <c r="C48" s="1">
        <v>28</v>
      </c>
      <c r="D48" s="1">
        <v>0.57999999999999996</v>
      </c>
      <c r="E48" s="4">
        <v>16.239999999999998</v>
      </c>
      <c r="F48" s="1" t="s">
        <v>220</v>
      </c>
    </row>
    <row r="49" spans="1:6" x14ac:dyDescent="0.25">
      <c r="A49" s="3">
        <v>36000</v>
      </c>
      <c r="B49" s="1" t="s">
        <v>213</v>
      </c>
      <c r="C49" s="5">
        <v>1500</v>
      </c>
      <c r="D49" s="1">
        <v>5.8699999999999996E-4</v>
      </c>
      <c r="E49" s="4">
        <v>0.88</v>
      </c>
      <c r="F49" s="1" t="s">
        <v>220</v>
      </c>
    </row>
    <row r="50" spans="1:6" x14ac:dyDescent="0.25">
      <c r="A50" s="3">
        <v>36002</v>
      </c>
      <c r="B50" s="1" t="s">
        <v>213</v>
      </c>
      <c r="C50" s="5">
        <v>28000</v>
      </c>
      <c r="D50" s="1">
        <v>5.8699999999999996E-4</v>
      </c>
      <c r="E50" s="4">
        <v>16.43</v>
      </c>
      <c r="F50" s="1" t="s">
        <v>220</v>
      </c>
    </row>
    <row r="51" spans="1:6" x14ac:dyDescent="0.25">
      <c r="A51" s="3">
        <v>36008</v>
      </c>
      <c r="B51" s="1" t="s">
        <v>213</v>
      </c>
      <c r="C51" s="5">
        <v>12000</v>
      </c>
      <c r="D51" s="1">
        <v>5.8699999999999996E-4</v>
      </c>
      <c r="E51" s="4">
        <v>7.04</v>
      </c>
      <c r="F51" s="1" t="s">
        <v>220</v>
      </c>
    </row>
    <row r="52" spans="1:6" x14ac:dyDescent="0.25">
      <c r="A52" s="3">
        <v>36013</v>
      </c>
      <c r="B52" s="1" t="s">
        <v>215</v>
      </c>
      <c r="C52" s="5">
        <v>3500</v>
      </c>
      <c r="D52" s="1">
        <v>0.01</v>
      </c>
      <c r="E52" s="4">
        <v>35</v>
      </c>
      <c r="F52" s="1" t="s">
        <v>220</v>
      </c>
    </row>
    <row r="53" spans="1:6" x14ac:dyDescent="0.25">
      <c r="A53" s="3">
        <v>36027</v>
      </c>
      <c r="B53" s="1" t="s">
        <v>203</v>
      </c>
      <c r="C53" s="1">
        <v>125</v>
      </c>
      <c r="D53" s="1">
        <v>0.57999999999999996</v>
      </c>
      <c r="E53" s="4">
        <v>72.5</v>
      </c>
      <c r="F53" s="1" t="s">
        <v>204</v>
      </c>
    </row>
    <row r="54" spans="1:6" x14ac:dyDescent="0.25">
      <c r="A54" s="3">
        <v>35993</v>
      </c>
      <c r="B54" s="1" t="s">
        <v>209</v>
      </c>
      <c r="C54" s="1">
        <v>56</v>
      </c>
      <c r="D54" s="1">
        <v>1</v>
      </c>
      <c r="E54" s="4">
        <v>56</v>
      </c>
      <c r="F54" s="1" t="s">
        <v>204</v>
      </c>
    </row>
    <row r="55" spans="1:6" x14ac:dyDescent="0.25">
      <c r="A55" s="3">
        <v>35996</v>
      </c>
      <c r="B55" s="1" t="s">
        <v>216</v>
      </c>
      <c r="C55" s="1">
        <v>328</v>
      </c>
      <c r="D55" s="1">
        <v>8.2549999999999998E-2</v>
      </c>
      <c r="E55" s="4">
        <v>27.08</v>
      </c>
      <c r="F55" s="1" t="s">
        <v>204</v>
      </c>
    </row>
    <row r="56" spans="1:6" x14ac:dyDescent="0.25">
      <c r="A56" s="3">
        <v>36031</v>
      </c>
      <c r="B56" s="1" t="s">
        <v>198</v>
      </c>
      <c r="C56" s="1">
        <v>180</v>
      </c>
      <c r="D56" s="1">
        <v>3.0869000000000001E-2</v>
      </c>
      <c r="E56" s="4">
        <v>5.56</v>
      </c>
      <c r="F56" s="1" t="s">
        <v>204</v>
      </c>
    </row>
    <row r="57" spans="1:6" x14ac:dyDescent="0.25">
      <c r="A57" s="3">
        <v>36031</v>
      </c>
      <c r="B57" s="1" t="s">
        <v>198</v>
      </c>
      <c r="C57" s="1">
        <v>180</v>
      </c>
      <c r="D57" s="1">
        <v>3.0869000000000001E-2</v>
      </c>
      <c r="E57" s="4">
        <v>5.56</v>
      </c>
      <c r="F57" s="1" t="s">
        <v>204</v>
      </c>
    </row>
    <row r="58" spans="1:6" x14ac:dyDescent="0.25">
      <c r="A58" s="3">
        <v>36031</v>
      </c>
      <c r="B58" s="1" t="s">
        <v>198</v>
      </c>
      <c r="C58" s="5">
        <v>1030</v>
      </c>
      <c r="D58" s="1">
        <v>3.0869000000000001E-2</v>
      </c>
      <c r="E58" s="4">
        <v>31.8</v>
      </c>
      <c r="F58" s="1" t="s">
        <v>204</v>
      </c>
    </row>
    <row r="59" spans="1:6" x14ac:dyDescent="0.25">
      <c r="A59" s="3">
        <v>36028</v>
      </c>
      <c r="B59" s="1" t="s">
        <v>203</v>
      </c>
      <c r="C59" s="1">
        <v>10</v>
      </c>
      <c r="D59" s="1">
        <v>0.57999999999999996</v>
      </c>
      <c r="E59" s="4">
        <v>5.8</v>
      </c>
      <c r="F59" s="1" t="s">
        <v>204</v>
      </c>
    </row>
    <row r="60" spans="1:6" x14ac:dyDescent="0.25">
      <c r="A60" s="3">
        <v>35989</v>
      </c>
      <c r="B60" s="1" t="s">
        <v>211</v>
      </c>
      <c r="C60" s="1">
        <v>850</v>
      </c>
      <c r="D60" s="1">
        <v>4.5589999999999997E-3</v>
      </c>
      <c r="E60" s="4">
        <v>3.88</v>
      </c>
      <c r="F60" s="1" t="s">
        <v>204</v>
      </c>
    </row>
    <row r="61" spans="1:6" x14ac:dyDescent="0.25">
      <c r="A61" s="3">
        <v>35989</v>
      </c>
      <c r="B61" s="1" t="s">
        <v>211</v>
      </c>
      <c r="C61" s="5">
        <v>4000</v>
      </c>
      <c r="D61" s="1">
        <v>4.5589999999999997E-3</v>
      </c>
      <c r="E61" s="4">
        <v>18.239999999999998</v>
      </c>
      <c r="F61" s="1" t="s">
        <v>204</v>
      </c>
    </row>
    <row r="62" spans="1:6" x14ac:dyDescent="0.25">
      <c r="A62" s="3">
        <v>35989</v>
      </c>
      <c r="B62" s="1" t="s">
        <v>211</v>
      </c>
      <c r="C62" s="5">
        <v>4200</v>
      </c>
      <c r="D62" s="1">
        <v>4.5589999999999997E-3</v>
      </c>
      <c r="E62" s="4">
        <v>19.149999999999999</v>
      </c>
      <c r="F62" s="1" t="s">
        <v>204</v>
      </c>
    </row>
    <row r="63" spans="1:6" x14ac:dyDescent="0.25">
      <c r="A63" s="3">
        <v>36001</v>
      </c>
      <c r="B63" s="1" t="s">
        <v>213</v>
      </c>
      <c r="C63" s="5">
        <v>40000</v>
      </c>
      <c r="D63" s="1">
        <v>5.8699999999999996E-4</v>
      </c>
      <c r="E63" s="4">
        <v>23.47</v>
      </c>
      <c r="F63" s="1" t="s">
        <v>204</v>
      </c>
    </row>
    <row r="64" spans="1:6" x14ac:dyDescent="0.25">
      <c r="A64" s="3">
        <v>36005</v>
      </c>
      <c r="B64" s="1" t="s">
        <v>213</v>
      </c>
      <c r="C64" s="5">
        <v>8000</v>
      </c>
      <c r="D64" s="1">
        <v>5.8699999999999996E-4</v>
      </c>
      <c r="E64" s="4">
        <v>4.6900000000000004</v>
      </c>
      <c r="F64" s="1" t="s">
        <v>204</v>
      </c>
    </row>
    <row r="65" spans="1:6" x14ac:dyDescent="0.25">
      <c r="A65" s="3">
        <v>36005</v>
      </c>
      <c r="B65" s="1" t="s">
        <v>213</v>
      </c>
      <c r="C65" s="5">
        <v>23500</v>
      </c>
      <c r="D65" s="1">
        <v>5.8699999999999996E-4</v>
      </c>
      <c r="E65" s="4">
        <v>13.79</v>
      </c>
      <c r="F65" s="1" t="s">
        <v>204</v>
      </c>
    </row>
    <row r="66" spans="1:6" x14ac:dyDescent="0.25">
      <c r="A66" s="3">
        <v>36026</v>
      </c>
      <c r="B66" s="1" t="s">
        <v>203</v>
      </c>
      <c r="C66" s="1">
        <v>110</v>
      </c>
      <c r="D66" s="1">
        <v>0.57999999999999996</v>
      </c>
      <c r="E66" s="4">
        <v>63.8</v>
      </c>
      <c r="F66" s="1" t="s">
        <v>206</v>
      </c>
    </row>
    <row r="67" spans="1:6" x14ac:dyDescent="0.25">
      <c r="A67" s="3">
        <v>36027</v>
      </c>
      <c r="B67" s="1" t="s">
        <v>203</v>
      </c>
      <c r="C67" s="1">
        <v>110</v>
      </c>
      <c r="D67" s="1">
        <v>0.57999999999999996</v>
      </c>
      <c r="E67" s="4">
        <v>63.8</v>
      </c>
      <c r="F67" s="1" t="s">
        <v>206</v>
      </c>
    </row>
    <row r="68" spans="1:6" x14ac:dyDescent="0.25">
      <c r="A68" s="3">
        <v>36000</v>
      </c>
      <c r="B68" s="1" t="s">
        <v>213</v>
      </c>
      <c r="C68" s="5">
        <v>100000</v>
      </c>
      <c r="D68" s="1">
        <v>5.8699999999999996E-4</v>
      </c>
      <c r="E68" s="4">
        <v>58.67</v>
      </c>
      <c r="F68" s="1" t="s">
        <v>206</v>
      </c>
    </row>
    <row r="69" spans="1:6" x14ac:dyDescent="0.25">
      <c r="A69" s="3">
        <v>36001</v>
      </c>
      <c r="B69" s="1" t="s">
        <v>213</v>
      </c>
      <c r="C69" s="5">
        <v>100000</v>
      </c>
      <c r="D69" s="1">
        <v>5.8699999999999996E-4</v>
      </c>
      <c r="E69" s="4">
        <v>58.67</v>
      </c>
      <c r="F69" s="1" t="s">
        <v>206</v>
      </c>
    </row>
    <row r="70" spans="1:6" x14ac:dyDescent="0.25">
      <c r="A70" s="3">
        <v>36014</v>
      </c>
      <c r="B70" s="1" t="s">
        <v>215</v>
      </c>
      <c r="C70" s="5">
        <v>5500</v>
      </c>
      <c r="D70" s="1">
        <v>0.01</v>
      </c>
      <c r="E70" s="4">
        <v>55</v>
      </c>
      <c r="F70" s="1" t="s">
        <v>206</v>
      </c>
    </row>
    <row r="71" spans="1:6" x14ac:dyDescent="0.25">
      <c r="A71" s="3">
        <v>36021</v>
      </c>
      <c r="B71" s="1" t="s">
        <v>219</v>
      </c>
      <c r="C71" s="1">
        <v>130</v>
      </c>
      <c r="D71" s="1">
        <v>0.70640000000000003</v>
      </c>
      <c r="E71" s="4">
        <v>91.83</v>
      </c>
      <c r="F71" s="1" t="s">
        <v>206</v>
      </c>
    </row>
    <row r="72" spans="1:6" x14ac:dyDescent="0.25">
      <c r="A72" s="3">
        <v>36023</v>
      </c>
      <c r="B72" s="1" t="s">
        <v>219</v>
      </c>
      <c r="C72" s="1">
        <v>130</v>
      </c>
      <c r="D72" s="1">
        <v>0.70640000000000003</v>
      </c>
      <c r="E72" s="4">
        <v>91.83</v>
      </c>
      <c r="F72" s="1" t="s">
        <v>206</v>
      </c>
    </row>
    <row r="73" spans="1:6" x14ac:dyDescent="0.25">
      <c r="A73" s="3">
        <v>36024</v>
      </c>
      <c r="B73" s="1" t="s">
        <v>219</v>
      </c>
      <c r="C73" s="1">
        <v>130</v>
      </c>
      <c r="D73" s="1">
        <v>0.70640000000000003</v>
      </c>
      <c r="E73" s="4">
        <v>91.83</v>
      </c>
      <c r="F73" s="1" t="s">
        <v>206</v>
      </c>
    </row>
    <row r="74" spans="1:6" x14ac:dyDescent="0.25">
      <c r="A74" s="3">
        <v>36025</v>
      </c>
      <c r="B74" s="1" t="s">
        <v>219</v>
      </c>
      <c r="C74" s="1">
        <v>130</v>
      </c>
      <c r="D74" s="1">
        <v>0.70640000000000003</v>
      </c>
      <c r="E74" s="4">
        <v>91.83</v>
      </c>
      <c r="F74" s="1" t="s">
        <v>206</v>
      </c>
    </row>
    <row r="75" spans="1:6" x14ac:dyDescent="0.25">
      <c r="A75" s="3">
        <v>35995</v>
      </c>
      <c r="B75" s="1" t="s">
        <v>216</v>
      </c>
      <c r="C75" s="1">
        <v>500</v>
      </c>
      <c r="D75" s="1">
        <v>8.2549999999999998E-2</v>
      </c>
      <c r="E75" s="4">
        <v>41.28</v>
      </c>
      <c r="F75" s="1" t="s">
        <v>206</v>
      </c>
    </row>
    <row r="76" spans="1:6" x14ac:dyDescent="0.25">
      <c r="A76" s="3">
        <v>35996</v>
      </c>
      <c r="B76" s="1" t="s">
        <v>216</v>
      </c>
      <c r="C76" s="1">
        <v>500</v>
      </c>
      <c r="D76" s="1">
        <v>8.2549999999999998E-2</v>
      </c>
      <c r="E76" s="4">
        <v>41.28</v>
      </c>
      <c r="F76" s="1" t="s">
        <v>206</v>
      </c>
    </row>
    <row r="77" spans="1:6" x14ac:dyDescent="0.25">
      <c r="A77" s="3">
        <v>35997</v>
      </c>
      <c r="B77" s="1" t="s">
        <v>216</v>
      </c>
      <c r="C77" s="1">
        <v>500</v>
      </c>
      <c r="D77" s="1">
        <v>8.2549999999999998E-2</v>
      </c>
      <c r="E77" s="4">
        <v>41.28</v>
      </c>
      <c r="F77" s="1" t="s">
        <v>206</v>
      </c>
    </row>
    <row r="78" spans="1:6" x14ac:dyDescent="0.25">
      <c r="A78" s="3">
        <v>35998</v>
      </c>
      <c r="B78" s="1" t="s">
        <v>216</v>
      </c>
      <c r="C78" s="1">
        <v>600</v>
      </c>
      <c r="D78" s="1">
        <v>8.2549999999999998E-2</v>
      </c>
      <c r="E78" s="4">
        <v>49.53</v>
      </c>
      <c r="F78" s="1" t="s">
        <v>206</v>
      </c>
    </row>
    <row r="79" spans="1:6" x14ac:dyDescent="0.25">
      <c r="A79" s="3">
        <v>36029</v>
      </c>
      <c r="B79" s="1" t="s">
        <v>198</v>
      </c>
      <c r="C79" s="5">
        <v>1300</v>
      </c>
      <c r="D79" s="1">
        <v>3.0869000000000001E-2</v>
      </c>
      <c r="E79" s="4">
        <v>40.130000000000003</v>
      </c>
      <c r="F79" s="1" t="s">
        <v>206</v>
      </c>
    </row>
    <row r="80" spans="1:6" x14ac:dyDescent="0.25">
      <c r="A80" s="3">
        <v>36030</v>
      </c>
      <c r="B80" s="1" t="s">
        <v>198</v>
      </c>
      <c r="C80" s="5">
        <v>1300</v>
      </c>
      <c r="D80" s="1">
        <v>3.0869000000000001E-2</v>
      </c>
      <c r="E80" s="4">
        <v>40.130000000000003</v>
      </c>
      <c r="F80" s="1" t="s">
        <v>206</v>
      </c>
    </row>
    <row r="81" spans="1:6" x14ac:dyDescent="0.25">
      <c r="A81" s="3">
        <v>36016</v>
      </c>
      <c r="B81" s="1" t="s">
        <v>201</v>
      </c>
      <c r="C81" s="1">
        <v>250</v>
      </c>
      <c r="D81" s="1">
        <v>0.1731</v>
      </c>
      <c r="E81" s="4">
        <v>43.28</v>
      </c>
      <c r="F81" s="1" t="s">
        <v>206</v>
      </c>
    </row>
    <row r="82" spans="1:6" x14ac:dyDescent="0.25">
      <c r="A82" s="3">
        <v>36017</v>
      </c>
      <c r="B82" s="1" t="s">
        <v>201</v>
      </c>
      <c r="C82" s="1">
        <v>250</v>
      </c>
      <c r="D82" s="1">
        <v>0.1731</v>
      </c>
      <c r="E82" s="4">
        <v>43.28</v>
      </c>
      <c r="F82" s="1" t="s">
        <v>206</v>
      </c>
    </row>
    <row r="83" spans="1:6" x14ac:dyDescent="0.25">
      <c r="A83" s="3">
        <v>36018</v>
      </c>
      <c r="B83" s="1" t="s">
        <v>201</v>
      </c>
      <c r="C83" s="1">
        <v>195</v>
      </c>
      <c r="D83" s="1">
        <v>0.1731</v>
      </c>
      <c r="E83" s="4">
        <v>33.75</v>
      </c>
      <c r="F83" s="1" t="s">
        <v>206</v>
      </c>
    </row>
    <row r="84" spans="1:6" x14ac:dyDescent="0.25">
      <c r="A84" s="3">
        <v>36019</v>
      </c>
      <c r="B84" s="1" t="s">
        <v>201</v>
      </c>
      <c r="C84" s="1">
        <v>195</v>
      </c>
      <c r="D84" s="1">
        <v>0.1731</v>
      </c>
      <c r="E84" s="4">
        <v>33.75</v>
      </c>
      <c r="F84" s="1" t="s">
        <v>206</v>
      </c>
    </row>
    <row r="85" spans="1:6" x14ac:dyDescent="0.25">
      <c r="A85" s="3">
        <v>36020</v>
      </c>
      <c r="B85" s="1" t="s">
        <v>201</v>
      </c>
      <c r="C85" s="1">
        <v>195</v>
      </c>
      <c r="D85" s="1">
        <v>0.1731</v>
      </c>
      <c r="E85" s="4">
        <v>33.75</v>
      </c>
      <c r="F85" s="1" t="s">
        <v>206</v>
      </c>
    </row>
    <row r="86" spans="1:6" x14ac:dyDescent="0.25">
      <c r="A86" s="3">
        <v>36000</v>
      </c>
      <c r="B86" s="1" t="s">
        <v>203</v>
      </c>
      <c r="C86" s="1">
        <v>60</v>
      </c>
      <c r="D86" s="1">
        <v>0.57999999999999996</v>
      </c>
      <c r="E86" s="4">
        <v>34.799999999999997</v>
      </c>
      <c r="F86" s="1" t="s">
        <v>206</v>
      </c>
    </row>
    <row r="87" spans="1:6" x14ac:dyDescent="0.25">
      <c r="A87" s="3">
        <v>36002</v>
      </c>
      <c r="B87" s="1" t="s">
        <v>213</v>
      </c>
      <c r="C87" s="5">
        <v>80000</v>
      </c>
      <c r="D87" s="1">
        <v>5.8699999999999996E-4</v>
      </c>
      <c r="E87" s="4">
        <v>46.94</v>
      </c>
      <c r="F87" s="1" t="s">
        <v>206</v>
      </c>
    </row>
    <row r="88" spans="1:6" x14ac:dyDescent="0.25">
      <c r="A88" s="3">
        <v>36003</v>
      </c>
      <c r="B88" s="1" t="s">
        <v>213</v>
      </c>
      <c r="C88" s="5">
        <v>80000</v>
      </c>
      <c r="D88" s="1">
        <v>5.8699999999999996E-4</v>
      </c>
      <c r="E88" s="4">
        <v>46.94</v>
      </c>
      <c r="F88" s="1" t="s">
        <v>206</v>
      </c>
    </row>
    <row r="89" spans="1:6" x14ac:dyDescent="0.25">
      <c r="A89" s="3">
        <v>36004</v>
      </c>
      <c r="B89" s="1" t="s">
        <v>213</v>
      </c>
      <c r="C89" s="5">
        <v>80000</v>
      </c>
      <c r="D89" s="1">
        <v>5.8699999999999996E-4</v>
      </c>
      <c r="E89" s="4">
        <v>46.94</v>
      </c>
      <c r="F89" s="1" t="s">
        <v>206</v>
      </c>
    </row>
    <row r="90" spans="1:6" x14ac:dyDescent="0.25">
      <c r="A90" s="3">
        <v>36005</v>
      </c>
      <c r="B90" s="1" t="s">
        <v>213</v>
      </c>
      <c r="C90" s="5">
        <v>80000</v>
      </c>
      <c r="D90" s="1">
        <v>5.8699999999999996E-4</v>
      </c>
      <c r="E90" s="4">
        <v>46.94</v>
      </c>
      <c r="F90" s="1" t="s">
        <v>206</v>
      </c>
    </row>
    <row r="91" spans="1:6" x14ac:dyDescent="0.25">
      <c r="A91" s="3">
        <v>36006</v>
      </c>
      <c r="B91" s="1" t="s">
        <v>213</v>
      </c>
      <c r="C91" s="5">
        <v>70000</v>
      </c>
      <c r="D91" s="1">
        <v>5.8699999999999996E-4</v>
      </c>
      <c r="E91" s="4">
        <v>41.07</v>
      </c>
      <c r="F91" s="1" t="s">
        <v>206</v>
      </c>
    </row>
    <row r="92" spans="1:6" x14ac:dyDescent="0.25">
      <c r="A92" s="3">
        <v>36007</v>
      </c>
      <c r="B92" s="1" t="s">
        <v>213</v>
      </c>
      <c r="C92" s="5">
        <v>70000</v>
      </c>
      <c r="D92" s="1">
        <v>5.8699999999999996E-4</v>
      </c>
      <c r="E92" s="4">
        <v>41.07</v>
      </c>
      <c r="F92" s="1" t="s">
        <v>206</v>
      </c>
    </row>
    <row r="93" spans="1:6" x14ac:dyDescent="0.25">
      <c r="A93" s="3">
        <v>36008</v>
      </c>
      <c r="B93" s="1" t="s">
        <v>213</v>
      </c>
      <c r="C93" s="5">
        <v>70000</v>
      </c>
      <c r="D93" s="1">
        <v>5.8699999999999996E-4</v>
      </c>
      <c r="E93" s="4">
        <v>41.07</v>
      </c>
      <c r="F93" s="1" t="s">
        <v>206</v>
      </c>
    </row>
    <row r="94" spans="1:6" x14ac:dyDescent="0.25">
      <c r="A94" s="3">
        <v>36009</v>
      </c>
      <c r="B94" s="1" t="s">
        <v>213</v>
      </c>
      <c r="C94" s="5">
        <v>70000</v>
      </c>
      <c r="D94" s="1">
        <v>5.8699999999999996E-4</v>
      </c>
      <c r="E94" s="4">
        <v>41.07</v>
      </c>
      <c r="F94" s="1" t="s">
        <v>206</v>
      </c>
    </row>
    <row r="95" spans="1:6" x14ac:dyDescent="0.25">
      <c r="A95" s="3">
        <v>36010</v>
      </c>
      <c r="B95" s="1" t="s">
        <v>213</v>
      </c>
      <c r="C95" s="5">
        <v>70000</v>
      </c>
      <c r="D95" s="1">
        <v>5.8699999999999996E-4</v>
      </c>
      <c r="E95" s="4">
        <v>41.07</v>
      </c>
      <c r="F95" s="1" t="s">
        <v>206</v>
      </c>
    </row>
    <row r="96" spans="1:6" x14ac:dyDescent="0.25">
      <c r="A96" s="3">
        <v>36012</v>
      </c>
      <c r="B96" s="1" t="s">
        <v>215</v>
      </c>
      <c r="C96" s="5">
        <v>4500</v>
      </c>
      <c r="D96" s="1">
        <v>0.01</v>
      </c>
      <c r="E96" s="4">
        <v>45</v>
      </c>
      <c r="F96" s="1" t="s">
        <v>206</v>
      </c>
    </row>
    <row r="97" spans="1:6" x14ac:dyDescent="0.25">
      <c r="A97" s="3">
        <v>36013</v>
      </c>
      <c r="B97" s="1" t="s">
        <v>215</v>
      </c>
      <c r="C97" s="5">
        <v>4500</v>
      </c>
      <c r="D97" s="1">
        <v>0.01</v>
      </c>
      <c r="E97" s="4">
        <v>45</v>
      </c>
      <c r="F97" s="1" t="s">
        <v>206</v>
      </c>
    </row>
    <row r="98" spans="1:6" x14ac:dyDescent="0.25">
      <c r="A98" s="3">
        <v>36015</v>
      </c>
      <c r="B98" s="1" t="s">
        <v>215</v>
      </c>
      <c r="C98" s="5">
        <v>4500</v>
      </c>
      <c r="D98" s="1">
        <v>0.01</v>
      </c>
      <c r="E98" s="4">
        <v>45</v>
      </c>
      <c r="F98" s="1" t="s">
        <v>206</v>
      </c>
    </row>
    <row r="99" spans="1:6" x14ac:dyDescent="0.25">
      <c r="A99" s="3">
        <v>35992</v>
      </c>
      <c r="B99" s="1" t="s">
        <v>209</v>
      </c>
      <c r="C99" s="1">
        <v>40</v>
      </c>
      <c r="D99" s="1">
        <v>1</v>
      </c>
      <c r="E99" s="4">
        <v>40</v>
      </c>
      <c r="F99" s="1" t="s">
        <v>206</v>
      </c>
    </row>
    <row r="100" spans="1:6" x14ac:dyDescent="0.25">
      <c r="A100" s="3">
        <v>36011</v>
      </c>
      <c r="B100" s="1" t="s">
        <v>209</v>
      </c>
      <c r="C100" s="1">
        <v>34</v>
      </c>
      <c r="D100" s="1">
        <v>1</v>
      </c>
      <c r="E100" s="4">
        <v>34</v>
      </c>
      <c r="F100" s="1" t="s">
        <v>206</v>
      </c>
    </row>
    <row r="101" spans="1:6" x14ac:dyDescent="0.25">
      <c r="A101" s="3">
        <v>36017</v>
      </c>
      <c r="B101" s="1" t="s">
        <v>201</v>
      </c>
      <c r="C101" s="1">
        <v>320</v>
      </c>
      <c r="D101" s="1">
        <v>0.1731</v>
      </c>
      <c r="E101" s="4">
        <v>55.39</v>
      </c>
      <c r="F101" s="1" t="s">
        <v>221</v>
      </c>
    </row>
    <row r="102" spans="1:6" x14ac:dyDescent="0.25">
      <c r="A102" s="3">
        <v>35996</v>
      </c>
      <c r="B102" s="1" t="s">
        <v>216</v>
      </c>
      <c r="C102" s="1">
        <v>180</v>
      </c>
      <c r="D102" s="1">
        <v>8.2549999999999998E-2</v>
      </c>
      <c r="E102" s="4">
        <v>14.86</v>
      </c>
      <c r="F102" s="1" t="s">
        <v>221</v>
      </c>
    </row>
    <row r="103" spans="1:6" x14ac:dyDescent="0.25">
      <c r="A103" s="3">
        <v>35997</v>
      </c>
      <c r="B103" s="1" t="s">
        <v>216</v>
      </c>
      <c r="C103" s="1">
        <v>120</v>
      </c>
      <c r="D103" s="1">
        <v>8.2549999999999998E-2</v>
      </c>
      <c r="E103" s="4">
        <v>9.91</v>
      </c>
      <c r="F103" s="1" t="s">
        <v>221</v>
      </c>
    </row>
    <row r="104" spans="1:6" x14ac:dyDescent="0.25">
      <c r="A104" s="3">
        <v>35999</v>
      </c>
      <c r="B104" s="1" t="s">
        <v>216</v>
      </c>
      <c r="C104" s="1">
        <v>130</v>
      </c>
      <c r="D104" s="1">
        <v>8.2549999999999998E-2</v>
      </c>
      <c r="E104" s="4">
        <v>10.73</v>
      </c>
      <c r="F104" s="1" t="s">
        <v>221</v>
      </c>
    </row>
    <row r="105" spans="1:6" x14ac:dyDescent="0.25">
      <c r="A105" s="3">
        <v>35999</v>
      </c>
      <c r="B105" s="1" t="s">
        <v>216</v>
      </c>
      <c r="C105" s="1">
        <v>640</v>
      </c>
      <c r="D105" s="1">
        <v>8.2549999999999998E-2</v>
      </c>
      <c r="E105" s="4">
        <v>25</v>
      </c>
      <c r="F105" s="1" t="s">
        <v>221</v>
      </c>
    </row>
    <row r="106" spans="1:6" x14ac:dyDescent="0.25">
      <c r="A106" s="3">
        <v>36031</v>
      </c>
      <c r="B106" s="1" t="s">
        <v>198</v>
      </c>
      <c r="C106" s="1">
        <v>500</v>
      </c>
      <c r="D106" s="1">
        <v>3.0869000000000001E-2</v>
      </c>
      <c r="E106" s="4">
        <v>15.43</v>
      </c>
      <c r="F106" s="1" t="s">
        <v>221</v>
      </c>
    </row>
    <row r="107" spans="1:6" x14ac:dyDescent="0.25">
      <c r="A107" s="3">
        <v>36016</v>
      </c>
      <c r="B107" s="1" t="s">
        <v>201</v>
      </c>
      <c r="C107" s="1">
        <v>30</v>
      </c>
      <c r="D107" s="1">
        <v>0.1731</v>
      </c>
      <c r="E107" s="4">
        <v>5.19</v>
      </c>
      <c r="F107" s="1" t="s">
        <v>221</v>
      </c>
    </row>
    <row r="108" spans="1:6" x14ac:dyDescent="0.25">
      <c r="A108" s="3">
        <v>36017</v>
      </c>
      <c r="B108" s="1" t="s">
        <v>201</v>
      </c>
      <c r="C108" s="1">
        <v>20</v>
      </c>
      <c r="D108" s="1">
        <v>0.1731</v>
      </c>
      <c r="E108" s="4">
        <v>3.46</v>
      </c>
      <c r="F108" s="1" t="s">
        <v>221</v>
      </c>
    </row>
    <row r="109" spans="1:6" x14ac:dyDescent="0.25">
      <c r="A109" s="3">
        <v>36019</v>
      </c>
      <c r="B109" s="1" t="s">
        <v>201</v>
      </c>
      <c r="C109" s="1">
        <v>60</v>
      </c>
      <c r="D109" s="1">
        <v>0.1731</v>
      </c>
      <c r="E109" s="4">
        <v>10.39</v>
      </c>
      <c r="F109" s="1" t="s">
        <v>221</v>
      </c>
    </row>
    <row r="110" spans="1:6" x14ac:dyDescent="0.25">
      <c r="A110" s="3">
        <v>36028</v>
      </c>
      <c r="B110" s="1" t="s">
        <v>203</v>
      </c>
      <c r="C110" s="1">
        <v>22</v>
      </c>
      <c r="D110" s="1">
        <v>0.57999999999999996</v>
      </c>
      <c r="E110" s="4">
        <v>12.76</v>
      </c>
      <c r="F110" s="1" t="s">
        <v>221</v>
      </c>
    </row>
    <row r="111" spans="1:6" x14ac:dyDescent="0.25">
      <c r="A111" s="3">
        <v>36004</v>
      </c>
      <c r="B111" s="1" t="s">
        <v>213</v>
      </c>
      <c r="C111" s="5">
        <v>58000</v>
      </c>
      <c r="D111" s="1">
        <v>5.8699999999999996E-4</v>
      </c>
      <c r="E111" s="4">
        <v>34.03</v>
      </c>
      <c r="F111" s="1" t="s">
        <v>221</v>
      </c>
    </row>
    <row r="112" spans="1:6" x14ac:dyDescent="0.25">
      <c r="A112" s="3">
        <v>36005</v>
      </c>
      <c r="B112" s="1" t="s">
        <v>213</v>
      </c>
      <c r="C112" s="5">
        <v>14000</v>
      </c>
      <c r="D112" s="1">
        <v>5.8699999999999996E-4</v>
      </c>
      <c r="E112" s="4">
        <v>8.2100000000000009</v>
      </c>
      <c r="F112" s="1" t="s">
        <v>221</v>
      </c>
    </row>
    <row r="113" spans="1:6" x14ac:dyDescent="0.25">
      <c r="A113" s="3">
        <v>36007</v>
      </c>
      <c r="B113" s="1" t="s">
        <v>213</v>
      </c>
      <c r="C113" s="5">
        <v>57000</v>
      </c>
      <c r="D113" s="1">
        <v>5.8699999999999996E-4</v>
      </c>
      <c r="E113" s="4">
        <v>33.44</v>
      </c>
      <c r="F113" s="1" t="s">
        <v>221</v>
      </c>
    </row>
    <row r="114" spans="1:6" x14ac:dyDescent="0.25">
      <c r="A114" s="3">
        <v>35996</v>
      </c>
      <c r="B114" s="1" t="s">
        <v>216</v>
      </c>
      <c r="C114" s="1">
        <v>26</v>
      </c>
      <c r="D114" s="1">
        <v>8.2549999999999998E-2</v>
      </c>
      <c r="E114" s="4">
        <v>2.15</v>
      </c>
      <c r="F114" s="1" t="s">
        <v>214</v>
      </c>
    </row>
    <row r="115" spans="1:6" x14ac:dyDescent="0.25">
      <c r="A115" s="3">
        <v>35997</v>
      </c>
      <c r="B115" s="1" t="s">
        <v>216</v>
      </c>
      <c r="C115" s="1">
        <v>102</v>
      </c>
      <c r="D115" s="1">
        <v>8.2549999999999998E-2</v>
      </c>
      <c r="E115" s="4">
        <v>8.42</v>
      </c>
      <c r="F115" s="1" t="s">
        <v>214</v>
      </c>
    </row>
    <row r="116" spans="1:6" x14ac:dyDescent="0.25">
      <c r="A116" s="3">
        <v>35997</v>
      </c>
      <c r="B116" s="1" t="s">
        <v>216</v>
      </c>
      <c r="C116" s="1">
        <v>160</v>
      </c>
      <c r="D116" s="1">
        <v>8.2549999999999998E-2</v>
      </c>
      <c r="E116" s="4">
        <v>13.21</v>
      </c>
      <c r="F116" s="1" t="s">
        <v>214</v>
      </c>
    </row>
    <row r="117" spans="1:6" x14ac:dyDescent="0.25">
      <c r="A117" s="3">
        <v>35999</v>
      </c>
      <c r="B117" s="1" t="s">
        <v>216</v>
      </c>
      <c r="C117" s="1">
        <v>65</v>
      </c>
      <c r="D117" s="1">
        <v>8.2549999999999998E-2</v>
      </c>
      <c r="E117" s="4">
        <v>5.37</v>
      </c>
      <c r="F117" s="1" t="s">
        <v>214</v>
      </c>
    </row>
    <row r="118" spans="1:6" x14ac:dyDescent="0.25">
      <c r="A118" s="3">
        <v>36029</v>
      </c>
      <c r="B118" s="1" t="s">
        <v>198</v>
      </c>
      <c r="C118" s="1">
        <v>89</v>
      </c>
      <c r="D118" s="1">
        <v>3.0869000000000001E-2</v>
      </c>
      <c r="E118" s="4">
        <v>2.75</v>
      </c>
      <c r="F118" s="1" t="s">
        <v>214</v>
      </c>
    </row>
    <row r="119" spans="1:6" x14ac:dyDescent="0.25">
      <c r="A119" s="3">
        <v>36031</v>
      </c>
      <c r="B119" s="1" t="s">
        <v>198</v>
      </c>
      <c r="C119" s="1">
        <v>484</v>
      </c>
      <c r="D119" s="1">
        <v>3.0869000000000001E-2</v>
      </c>
      <c r="E119" s="4">
        <v>14.94</v>
      </c>
      <c r="F119" s="1" t="s">
        <v>214</v>
      </c>
    </row>
    <row r="120" spans="1:6" x14ac:dyDescent="0.25">
      <c r="A120" s="3">
        <v>36016</v>
      </c>
      <c r="B120" s="1" t="s">
        <v>201</v>
      </c>
      <c r="C120" s="1">
        <v>50</v>
      </c>
      <c r="D120" s="1">
        <v>0.1731</v>
      </c>
      <c r="E120" s="4">
        <v>8.66</v>
      </c>
      <c r="F120" s="1" t="s">
        <v>214</v>
      </c>
    </row>
    <row r="121" spans="1:6" x14ac:dyDescent="0.25">
      <c r="A121" s="3">
        <v>36019</v>
      </c>
      <c r="B121" s="1" t="s">
        <v>201</v>
      </c>
      <c r="C121" s="1">
        <v>50</v>
      </c>
      <c r="D121" s="1">
        <v>0.1731</v>
      </c>
      <c r="E121" s="4">
        <v>8.66</v>
      </c>
      <c r="F121" s="1" t="s">
        <v>214</v>
      </c>
    </row>
    <row r="122" spans="1:6" x14ac:dyDescent="0.25">
      <c r="A122" s="3">
        <v>36020</v>
      </c>
      <c r="B122" s="1" t="s">
        <v>201</v>
      </c>
      <c r="C122" s="1">
        <v>60</v>
      </c>
      <c r="D122" s="1">
        <v>0.1731</v>
      </c>
      <c r="E122" s="4">
        <v>10.39</v>
      </c>
      <c r="F122" s="1" t="s">
        <v>214</v>
      </c>
    </row>
    <row r="123" spans="1:6" x14ac:dyDescent="0.25">
      <c r="A123" s="3">
        <v>36027</v>
      </c>
      <c r="B123" s="1" t="s">
        <v>203</v>
      </c>
      <c r="C123" s="1">
        <v>21</v>
      </c>
      <c r="D123" s="1">
        <v>0.57999999999999996</v>
      </c>
      <c r="E123" s="4">
        <v>12.18</v>
      </c>
      <c r="F123" s="1" t="s">
        <v>214</v>
      </c>
    </row>
    <row r="124" spans="1:6" x14ac:dyDescent="0.25">
      <c r="A124" s="3">
        <v>35990</v>
      </c>
      <c r="B124" s="1" t="s">
        <v>211</v>
      </c>
      <c r="C124" s="5">
        <v>1000</v>
      </c>
      <c r="D124" s="1">
        <v>4.5589999999999997E-3</v>
      </c>
      <c r="E124" s="4">
        <v>4.5599999999999996</v>
      </c>
      <c r="F124" s="1" t="s">
        <v>214</v>
      </c>
    </row>
    <row r="125" spans="1:6" x14ac:dyDescent="0.25">
      <c r="A125" s="3">
        <v>36000</v>
      </c>
      <c r="B125" s="1" t="s">
        <v>213</v>
      </c>
      <c r="C125" s="5">
        <v>6000</v>
      </c>
      <c r="D125" s="1">
        <v>5.8699999999999996E-4</v>
      </c>
      <c r="E125" s="4">
        <v>3.52</v>
      </c>
      <c r="F125" s="1" t="s">
        <v>214</v>
      </c>
    </row>
    <row r="126" spans="1:6" x14ac:dyDescent="0.25">
      <c r="A126" s="3">
        <v>36001</v>
      </c>
      <c r="B126" s="1" t="s">
        <v>213</v>
      </c>
      <c r="C126" s="5">
        <v>4000</v>
      </c>
      <c r="D126" s="1">
        <v>5.8699999999999996E-4</v>
      </c>
      <c r="E126" s="4">
        <v>2.35</v>
      </c>
      <c r="F126" s="1" t="s">
        <v>214</v>
      </c>
    </row>
    <row r="127" spans="1:6" x14ac:dyDescent="0.25">
      <c r="A127" s="3">
        <v>36002</v>
      </c>
      <c r="B127" s="1" t="s">
        <v>213</v>
      </c>
      <c r="C127" s="5">
        <v>15000</v>
      </c>
      <c r="D127" s="1">
        <v>5.8699999999999996E-4</v>
      </c>
      <c r="E127" s="4">
        <v>8.8000000000000007</v>
      </c>
      <c r="F127" s="1" t="s">
        <v>214</v>
      </c>
    </row>
    <row r="128" spans="1:6" x14ac:dyDescent="0.25">
      <c r="A128" s="3">
        <v>36004</v>
      </c>
      <c r="B128" s="1" t="s">
        <v>213</v>
      </c>
      <c r="C128" s="5">
        <v>12000</v>
      </c>
      <c r="D128" s="1">
        <v>5.8699999999999996E-4</v>
      </c>
      <c r="E128" s="4">
        <v>7.04</v>
      </c>
      <c r="F128" s="1" t="s">
        <v>214</v>
      </c>
    </row>
    <row r="129" spans="1:6" x14ac:dyDescent="0.25">
      <c r="A129" s="3">
        <v>36005</v>
      </c>
      <c r="B129" s="1" t="s">
        <v>213</v>
      </c>
      <c r="C129" s="5">
        <v>11000</v>
      </c>
      <c r="D129" s="1">
        <v>5.8699999999999996E-4</v>
      </c>
      <c r="E129" s="4">
        <v>6.45</v>
      </c>
      <c r="F129" s="1" t="s">
        <v>214</v>
      </c>
    </row>
    <row r="130" spans="1:6" x14ac:dyDescent="0.25">
      <c r="A130" s="3">
        <v>36007</v>
      </c>
      <c r="B130" s="1" t="s">
        <v>213</v>
      </c>
      <c r="C130" s="5">
        <v>15000</v>
      </c>
      <c r="D130" s="1">
        <v>5.8699999999999996E-4</v>
      </c>
      <c r="E130" s="4">
        <v>8.8000000000000007</v>
      </c>
      <c r="F130" s="1" t="s">
        <v>214</v>
      </c>
    </row>
    <row r="131" spans="1:6" x14ac:dyDescent="0.25">
      <c r="A131" s="3">
        <v>36008</v>
      </c>
      <c r="B131" s="1" t="s">
        <v>213</v>
      </c>
      <c r="C131" s="5">
        <v>5500</v>
      </c>
      <c r="D131" s="1">
        <v>5.8699999999999996E-4</v>
      </c>
      <c r="E131" s="4">
        <v>3.23</v>
      </c>
      <c r="F131" s="1" t="s">
        <v>214</v>
      </c>
    </row>
    <row r="132" spans="1:6" x14ac:dyDescent="0.25">
      <c r="A132" s="3">
        <v>36009</v>
      </c>
      <c r="B132" s="1" t="s">
        <v>213</v>
      </c>
      <c r="C132" s="5">
        <v>12000</v>
      </c>
      <c r="D132" s="1">
        <v>5.8699999999999996E-4</v>
      </c>
      <c r="E132" s="4">
        <v>7.04</v>
      </c>
      <c r="F132" s="1" t="s">
        <v>214</v>
      </c>
    </row>
    <row r="133" spans="1:6" x14ac:dyDescent="0.25">
      <c r="A133" s="3">
        <v>36010</v>
      </c>
      <c r="B133" s="1" t="s">
        <v>213</v>
      </c>
      <c r="C133" s="5">
        <v>15000</v>
      </c>
      <c r="D133" s="1">
        <v>5.8699999999999996E-4</v>
      </c>
      <c r="E133" s="4">
        <v>8.8000000000000007</v>
      </c>
      <c r="F133" s="1" t="s">
        <v>214</v>
      </c>
    </row>
    <row r="134" spans="1:6" x14ac:dyDescent="0.25">
      <c r="A134" s="3">
        <v>36013</v>
      </c>
      <c r="B134" s="1" t="s">
        <v>215</v>
      </c>
      <c r="C134" s="5">
        <v>2000</v>
      </c>
      <c r="D134" s="1">
        <v>0.01</v>
      </c>
      <c r="E134" s="4">
        <v>20</v>
      </c>
      <c r="F134" s="1" t="s">
        <v>214</v>
      </c>
    </row>
    <row r="135" spans="1:6" x14ac:dyDescent="0.25">
      <c r="A135" s="3">
        <v>36015</v>
      </c>
      <c r="B135" s="1" t="s">
        <v>215</v>
      </c>
      <c r="C135" s="5">
        <v>1200</v>
      </c>
      <c r="D135" s="1">
        <v>0.01</v>
      </c>
      <c r="E135" s="4">
        <v>12</v>
      </c>
      <c r="F135" s="1" t="s">
        <v>214</v>
      </c>
    </row>
    <row r="136" spans="1:6" x14ac:dyDescent="0.25">
      <c r="A136" s="3">
        <v>36023</v>
      </c>
      <c r="B136" s="1" t="s">
        <v>219</v>
      </c>
      <c r="C136" s="1">
        <v>50</v>
      </c>
      <c r="D136" s="1">
        <v>0.70640000000000003</v>
      </c>
      <c r="E136" s="4">
        <v>35.32</v>
      </c>
      <c r="F136" s="1" t="s">
        <v>214</v>
      </c>
    </row>
    <row r="137" spans="1:6" x14ac:dyDescent="0.25">
      <c r="A137" s="3">
        <v>36024</v>
      </c>
      <c r="B137" s="1" t="s">
        <v>219</v>
      </c>
      <c r="C137" s="1">
        <v>20</v>
      </c>
      <c r="D137" s="1">
        <v>0.70640000000000003</v>
      </c>
      <c r="E137" s="4">
        <v>14.13</v>
      </c>
      <c r="F137" s="1" t="s">
        <v>214</v>
      </c>
    </row>
    <row r="138" spans="1:6" x14ac:dyDescent="0.25">
      <c r="A138" s="3">
        <v>35999</v>
      </c>
      <c r="B138" s="1" t="s">
        <v>216</v>
      </c>
      <c r="C138" s="1">
        <v>50</v>
      </c>
      <c r="D138" s="1">
        <v>8.2549999999999998E-2</v>
      </c>
      <c r="E138" s="4">
        <v>4.13</v>
      </c>
      <c r="F138" s="1" t="s">
        <v>217</v>
      </c>
    </row>
    <row r="139" spans="1:6" x14ac:dyDescent="0.25">
      <c r="A139" s="3">
        <v>35999</v>
      </c>
      <c r="B139" s="1" t="s">
        <v>216</v>
      </c>
      <c r="C139" s="1">
        <v>100</v>
      </c>
      <c r="D139" s="1">
        <v>8.2549999999999998E-2</v>
      </c>
      <c r="E139" s="4">
        <v>8.26</v>
      </c>
      <c r="F139" s="1" t="s">
        <v>217</v>
      </c>
    </row>
    <row r="140" spans="1:6" x14ac:dyDescent="0.25">
      <c r="A140" s="3">
        <v>35999</v>
      </c>
      <c r="B140" s="1" t="s">
        <v>216</v>
      </c>
      <c r="C140" s="1">
        <v>395</v>
      </c>
      <c r="D140" s="1">
        <v>8.2549999999999998E-2</v>
      </c>
      <c r="E140" s="4">
        <v>32.61</v>
      </c>
      <c r="F140" s="1" t="s">
        <v>217</v>
      </c>
    </row>
    <row r="141" spans="1:6" x14ac:dyDescent="0.25">
      <c r="A141" s="3">
        <v>36029</v>
      </c>
      <c r="B141" s="1" t="s">
        <v>198</v>
      </c>
      <c r="C141" s="1">
        <v>170</v>
      </c>
      <c r="D141" s="1">
        <v>3.0869000000000001E-2</v>
      </c>
      <c r="E141" s="4">
        <v>5.25</v>
      </c>
      <c r="F141" s="1" t="s">
        <v>217</v>
      </c>
    </row>
    <row r="142" spans="1:6" x14ac:dyDescent="0.25">
      <c r="A142" s="3">
        <v>36027</v>
      </c>
      <c r="B142" s="1" t="s">
        <v>203</v>
      </c>
      <c r="C142" s="1">
        <v>15</v>
      </c>
      <c r="D142" s="1">
        <v>0.57999999999999996</v>
      </c>
      <c r="E142" s="4">
        <v>8.6999999999999993</v>
      </c>
      <c r="F142" s="1" t="s">
        <v>217</v>
      </c>
    </row>
    <row r="143" spans="1:6" x14ac:dyDescent="0.25">
      <c r="A143" s="3">
        <v>36028</v>
      </c>
      <c r="B143" s="1" t="s">
        <v>203</v>
      </c>
      <c r="C143" s="1">
        <v>4</v>
      </c>
      <c r="D143" s="1">
        <v>0.57999999999999996</v>
      </c>
      <c r="E143" s="4">
        <v>2.3199999999999998</v>
      </c>
      <c r="F143" s="1" t="s">
        <v>217</v>
      </c>
    </row>
    <row r="144" spans="1:6" x14ac:dyDescent="0.25">
      <c r="A144" s="3">
        <v>36028</v>
      </c>
      <c r="B144" s="1" t="s">
        <v>203</v>
      </c>
      <c r="C144" s="1">
        <v>6</v>
      </c>
      <c r="D144" s="1">
        <v>0.57999999999999996</v>
      </c>
      <c r="E144" s="4">
        <v>3.48</v>
      </c>
      <c r="F144" s="1" t="s">
        <v>217</v>
      </c>
    </row>
    <row r="145" spans="1:6" x14ac:dyDescent="0.25">
      <c r="A145" s="3">
        <v>36000</v>
      </c>
      <c r="B145" s="1" t="s">
        <v>213</v>
      </c>
      <c r="C145" s="5">
        <v>7000</v>
      </c>
      <c r="D145" s="1">
        <v>5.8699999999999996E-4</v>
      </c>
      <c r="E145" s="4">
        <v>4.1100000000000003</v>
      </c>
      <c r="F145" s="1" t="s">
        <v>217</v>
      </c>
    </row>
    <row r="146" spans="1:6" x14ac:dyDescent="0.25">
      <c r="A146" s="3">
        <v>36000</v>
      </c>
      <c r="B146" s="1" t="s">
        <v>213</v>
      </c>
      <c r="C146" s="5">
        <v>8000</v>
      </c>
      <c r="D146" s="1">
        <v>5.8699999999999996E-4</v>
      </c>
      <c r="E146" s="4">
        <v>4.6900000000000004</v>
      </c>
      <c r="F146" s="1" t="s">
        <v>217</v>
      </c>
    </row>
    <row r="147" spans="1:6" x14ac:dyDescent="0.25">
      <c r="A147" s="3">
        <v>36001</v>
      </c>
      <c r="B147" s="1" t="s">
        <v>213</v>
      </c>
      <c r="C147" s="5">
        <v>20000</v>
      </c>
      <c r="D147" s="1">
        <v>5.8699999999999996E-4</v>
      </c>
      <c r="E147" s="4">
        <v>11.73</v>
      </c>
      <c r="F147" s="1" t="s">
        <v>217</v>
      </c>
    </row>
    <row r="148" spans="1:6" x14ac:dyDescent="0.25">
      <c r="A148" s="3">
        <v>36004</v>
      </c>
      <c r="B148" s="1" t="s">
        <v>213</v>
      </c>
      <c r="C148" s="5">
        <v>1000</v>
      </c>
      <c r="D148" s="1">
        <v>5.8699999999999996E-4</v>
      </c>
      <c r="E148" s="4">
        <v>0.59</v>
      </c>
      <c r="F148" s="1" t="s">
        <v>217</v>
      </c>
    </row>
    <row r="149" spans="1:6" x14ac:dyDescent="0.25">
      <c r="A149" s="3">
        <v>36005</v>
      </c>
      <c r="B149" s="1" t="s">
        <v>213</v>
      </c>
      <c r="C149" s="5">
        <v>5000</v>
      </c>
      <c r="D149" s="1">
        <v>5.8699999999999996E-4</v>
      </c>
      <c r="E149" s="4">
        <v>2.93</v>
      </c>
      <c r="F149" s="1" t="s">
        <v>217</v>
      </c>
    </row>
    <row r="150" spans="1:6" x14ac:dyDescent="0.25">
      <c r="A150" s="3">
        <v>36005</v>
      </c>
      <c r="B150" s="1" t="s">
        <v>213</v>
      </c>
      <c r="C150" s="5">
        <v>19000</v>
      </c>
      <c r="D150" s="1">
        <v>5.8699999999999996E-4</v>
      </c>
      <c r="E150" s="4">
        <v>11.15</v>
      </c>
      <c r="F150" s="1" t="s">
        <v>217</v>
      </c>
    </row>
    <row r="151" spans="1:6" x14ac:dyDescent="0.25">
      <c r="A151" s="3">
        <v>36008</v>
      </c>
      <c r="B151" s="1" t="s">
        <v>213</v>
      </c>
      <c r="C151" s="5">
        <v>2500</v>
      </c>
      <c r="D151" s="1">
        <v>5.8699999999999996E-4</v>
      </c>
      <c r="E151" s="4">
        <v>1.47</v>
      </c>
      <c r="F151" s="1" t="s">
        <v>217</v>
      </c>
    </row>
    <row r="152" spans="1:6" x14ac:dyDescent="0.25">
      <c r="A152" s="3">
        <v>36009</v>
      </c>
      <c r="B152" s="1" t="s">
        <v>213</v>
      </c>
      <c r="C152" s="5">
        <v>13000</v>
      </c>
      <c r="D152" s="1">
        <v>5.8699999999999996E-4</v>
      </c>
      <c r="E152" s="4">
        <v>7.63</v>
      </c>
      <c r="F152" s="1" t="s">
        <v>217</v>
      </c>
    </row>
    <row r="153" spans="1:6" x14ac:dyDescent="0.25">
      <c r="A153" s="3">
        <v>36010</v>
      </c>
      <c r="B153" s="1" t="s">
        <v>213</v>
      </c>
      <c r="C153" s="5">
        <v>5000</v>
      </c>
      <c r="D153" s="1">
        <v>5.8699999999999996E-4</v>
      </c>
      <c r="E153" s="4">
        <v>2.93</v>
      </c>
      <c r="F153" s="1" t="s">
        <v>217</v>
      </c>
    </row>
    <row r="154" spans="1:6" x14ac:dyDescent="0.25">
      <c r="A154" s="3">
        <v>36013</v>
      </c>
      <c r="B154" s="1" t="s">
        <v>215</v>
      </c>
      <c r="C154" s="5">
        <v>2500</v>
      </c>
      <c r="D154" s="1">
        <v>0.01</v>
      </c>
      <c r="E154" s="4">
        <v>25</v>
      </c>
      <c r="F154" s="1" t="s">
        <v>217</v>
      </c>
    </row>
    <row r="155" spans="1:6" x14ac:dyDescent="0.25">
      <c r="A155" s="3">
        <v>36014</v>
      </c>
      <c r="B155" s="1" t="s">
        <v>215</v>
      </c>
      <c r="C155" s="5">
        <v>2000</v>
      </c>
      <c r="D155" s="1">
        <v>0.01</v>
      </c>
      <c r="E155" s="4">
        <v>20</v>
      </c>
      <c r="F155" s="1" t="s">
        <v>217</v>
      </c>
    </row>
    <row r="156" spans="1:6" x14ac:dyDescent="0.25">
      <c r="A156" s="3">
        <v>36015</v>
      </c>
      <c r="B156" s="1" t="s">
        <v>215</v>
      </c>
      <c r="C156" s="5">
        <v>1345</v>
      </c>
      <c r="D156" s="1">
        <v>0.01</v>
      </c>
      <c r="E156" s="4">
        <v>13.45</v>
      </c>
      <c r="F156" s="1" t="s">
        <v>217</v>
      </c>
    </row>
    <row r="157" spans="1:6" x14ac:dyDescent="0.25">
      <c r="A157" s="3">
        <v>36022</v>
      </c>
      <c r="B157" s="1" t="s">
        <v>219</v>
      </c>
      <c r="C157" s="1">
        <v>16</v>
      </c>
      <c r="D157" s="1">
        <v>0.70640000000000003</v>
      </c>
      <c r="E157" s="4">
        <v>11.3</v>
      </c>
      <c r="F157" s="1" t="s">
        <v>217</v>
      </c>
    </row>
    <row r="158" spans="1:6" x14ac:dyDescent="0.25">
      <c r="A158" s="3">
        <v>35993</v>
      </c>
      <c r="B158" s="1" t="s">
        <v>209</v>
      </c>
      <c r="C158" s="1">
        <v>12</v>
      </c>
      <c r="D158" s="1">
        <v>1</v>
      </c>
      <c r="E158" s="4">
        <v>12</v>
      </c>
      <c r="F158" s="1" t="s">
        <v>217</v>
      </c>
    </row>
    <row r="159" spans="1:6" x14ac:dyDescent="0.25">
      <c r="A159" s="3">
        <v>35990</v>
      </c>
      <c r="B159" s="1" t="s">
        <v>211</v>
      </c>
      <c r="C159" s="5">
        <v>1500</v>
      </c>
      <c r="D159" s="1">
        <v>4.5589999999999997E-3</v>
      </c>
      <c r="E159" s="4">
        <v>6.84</v>
      </c>
      <c r="F159" s="1" t="s">
        <v>222</v>
      </c>
    </row>
    <row r="160" spans="1:6" x14ac:dyDescent="0.25">
      <c r="A160" s="3">
        <v>35999</v>
      </c>
      <c r="B160" s="1" t="s">
        <v>216</v>
      </c>
      <c r="C160" s="1">
        <v>163</v>
      </c>
      <c r="D160" s="1">
        <v>8.2549999999999998E-2</v>
      </c>
      <c r="E160" s="4">
        <v>13.46</v>
      </c>
      <c r="F160" s="1" t="s">
        <v>223</v>
      </c>
    </row>
    <row r="161" spans="1:6" x14ac:dyDescent="0.25">
      <c r="A161" s="3">
        <v>36018</v>
      </c>
      <c r="B161" s="1" t="s">
        <v>201</v>
      </c>
      <c r="C161" s="1">
        <v>23</v>
      </c>
      <c r="D161" s="1">
        <v>0.1731</v>
      </c>
      <c r="E161" s="4">
        <v>3.98</v>
      </c>
      <c r="F161" s="1" t="s">
        <v>223</v>
      </c>
    </row>
    <row r="162" spans="1:6" x14ac:dyDescent="0.25">
      <c r="A162" s="3">
        <v>36027</v>
      </c>
      <c r="B162" s="1" t="s">
        <v>203</v>
      </c>
      <c r="C162" s="1">
        <v>26</v>
      </c>
      <c r="D162" s="1">
        <v>0.57999999999999996</v>
      </c>
      <c r="E162" s="4">
        <v>15.08</v>
      </c>
      <c r="F162" s="1" t="s">
        <v>223</v>
      </c>
    </row>
    <row r="163" spans="1:6" x14ac:dyDescent="0.25">
      <c r="A163" s="3">
        <v>36001</v>
      </c>
      <c r="B163" s="1" t="s">
        <v>213</v>
      </c>
      <c r="C163" s="5">
        <v>4500</v>
      </c>
      <c r="D163" s="1">
        <v>5.8699999999999996E-4</v>
      </c>
      <c r="E163" s="4">
        <v>2.64</v>
      </c>
      <c r="F163" s="1" t="s">
        <v>223</v>
      </c>
    </row>
    <row r="164" spans="1:6" x14ac:dyDescent="0.25">
      <c r="A164" s="3">
        <v>35995</v>
      </c>
      <c r="B164" s="1" t="s">
        <v>216</v>
      </c>
      <c r="C164" s="1">
        <v>104</v>
      </c>
      <c r="D164" s="1">
        <v>8.2549999999999998E-2</v>
      </c>
      <c r="E164" s="4">
        <v>8.59</v>
      </c>
      <c r="F164" s="1" t="s">
        <v>224</v>
      </c>
    </row>
    <row r="165" spans="1:6" x14ac:dyDescent="0.25">
      <c r="A165" s="3">
        <v>35996</v>
      </c>
      <c r="B165" s="1" t="s">
        <v>216</v>
      </c>
      <c r="C165" s="1">
        <v>140</v>
      </c>
      <c r="D165" s="1">
        <v>8.2549999999999998E-2</v>
      </c>
      <c r="E165" s="4">
        <v>11.56</v>
      </c>
      <c r="F165" s="1" t="s">
        <v>224</v>
      </c>
    </row>
    <row r="166" spans="1:6" x14ac:dyDescent="0.25">
      <c r="A166" s="3">
        <v>35997</v>
      </c>
      <c r="B166" s="1" t="s">
        <v>216</v>
      </c>
      <c r="C166" s="1">
        <v>30</v>
      </c>
      <c r="D166" s="1">
        <v>8.2549999999999998E-2</v>
      </c>
      <c r="E166" s="4">
        <v>2.48</v>
      </c>
      <c r="F166" s="1" t="s">
        <v>224</v>
      </c>
    </row>
    <row r="167" spans="1:6" x14ac:dyDescent="0.25">
      <c r="A167" s="3">
        <v>35998</v>
      </c>
      <c r="B167" s="1" t="s">
        <v>216</v>
      </c>
      <c r="C167" s="1">
        <v>100</v>
      </c>
      <c r="D167" s="1">
        <v>8.2549999999999998E-2</v>
      </c>
      <c r="E167" s="4">
        <v>8.26</v>
      </c>
      <c r="F167" s="1" t="s">
        <v>224</v>
      </c>
    </row>
    <row r="168" spans="1:6" x14ac:dyDescent="0.25">
      <c r="A168" s="3">
        <v>35999</v>
      </c>
      <c r="B168" s="1" t="s">
        <v>216</v>
      </c>
      <c r="C168" s="1">
        <v>80</v>
      </c>
      <c r="D168" s="1">
        <v>8.2549999999999998E-2</v>
      </c>
      <c r="E168" s="4">
        <v>6.6</v>
      </c>
      <c r="F168" s="1" t="s">
        <v>224</v>
      </c>
    </row>
    <row r="169" spans="1:6" x14ac:dyDescent="0.25">
      <c r="A169" s="3">
        <v>36016</v>
      </c>
      <c r="B169" s="1" t="s">
        <v>201</v>
      </c>
      <c r="C169" s="1">
        <v>75</v>
      </c>
      <c r="D169" s="1">
        <v>0.1731</v>
      </c>
      <c r="E169" s="4">
        <v>12.98</v>
      </c>
      <c r="F169" s="1" t="s">
        <v>224</v>
      </c>
    </row>
    <row r="170" spans="1:6" x14ac:dyDescent="0.25">
      <c r="A170" s="3">
        <v>36017</v>
      </c>
      <c r="B170" s="1" t="s">
        <v>201</v>
      </c>
      <c r="C170" s="1">
        <v>74</v>
      </c>
      <c r="D170" s="1">
        <v>0.1731</v>
      </c>
      <c r="E170" s="4">
        <v>12.81</v>
      </c>
      <c r="F170" s="1" t="s">
        <v>224</v>
      </c>
    </row>
    <row r="171" spans="1:6" x14ac:dyDescent="0.25">
      <c r="A171" s="3">
        <v>36018</v>
      </c>
      <c r="B171" s="1" t="s">
        <v>201</v>
      </c>
      <c r="C171" s="1">
        <v>30</v>
      </c>
      <c r="D171" s="1">
        <v>0.1731</v>
      </c>
      <c r="E171" s="4">
        <v>5.19</v>
      </c>
      <c r="F171" s="1" t="s">
        <v>224</v>
      </c>
    </row>
    <row r="172" spans="1:6" x14ac:dyDescent="0.25">
      <c r="A172" s="3">
        <v>36019</v>
      </c>
      <c r="B172" s="1" t="s">
        <v>201</v>
      </c>
      <c r="C172" s="1">
        <v>80</v>
      </c>
      <c r="D172" s="1">
        <v>0.1731</v>
      </c>
      <c r="E172" s="4">
        <v>13.85</v>
      </c>
      <c r="F172" s="1" t="s">
        <v>224</v>
      </c>
    </row>
    <row r="173" spans="1:6" x14ac:dyDescent="0.25">
      <c r="A173" s="3">
        <v>36020</v>
      </c>
      <c r="B173" s="1" t="s">
        <v>201</v>
      </c>
      <c r="C173" s="1">
        <v>40</v>
      </c>
      <c r="D173" s="1">
        <v>0.1731</v>
      </c>
      <c r="E173" s="4">
        <v>6.92</v>
      </c>
      <c r="F173" s="1" t="s">
        <v>224</v>
      </c>
    </row>
    <row r="174" spans="1:6" x14ac:dyDescent="0.25">
      <c r="A174" s="3">
        <v>36027</v>
      </c>
      <c r="B174" s="1" t="s">
        <v>203</v>
      </c>
      <c r="C174" s="1">
        <v>10</v>
      </c>
      <c r="D174" s="1">
        <v>0.57999999999999996</v>
      </c>
      <c r="E174" s="4">
        <v>5.8</v>
      </c>
      <c r="F174" s="1" t="s">
        <v>224</v>
      </c>
    </row>
    <row r="175" spans="1:6" x14ac:dyDescent="0.25">
      <c r="A175" s="3">
        <v>36028</v>
      </c>
      <c r="B175" s="1" t="s">
        <v>203</v>
      </c>
      <c r="C175" s="1">
        <v>10</v>
      </c>
      <c r="D175" s="1">
        <v>0.57999999999999996</v>
      </c>
      <c r="E175" s="4">
        <v>5.8</v>
      </c>
      <c r="F175" s="1" t="s">
        <v>224</v>
      </c>
    </row>
    <row r="176" spans="1:6" x14ac:dyDescent="0.25">
      <c r="A176" s="3">
        <v>36000</v>
      </c>
      <c r="B176" s="1" t="s">
        <v>213</v>
      </c>
      <c r="C176" s="5">
        <v>15500</v>
      </c>
      <c r="D176" s="1">
        <v>5.8699999999999996E-4</v>
      </c>
      <c r="E176" s="4">
        <v>9.09</v>
      </c>
      <c r="F176" s="1" t="s">
        <v>224</v>
      </c>
    </row>
    <row r="177" spans="1:6" x14ac:dyDescent="0.25">
      <c r="A177" s="3">
        <v>36001</v>
      </c>
      <c r="B177" s="1" t="s">
        <v>213</v>
      </c>
      <c r="C177" s="5">
        <v>16000</v>
      </c>
      <c r="D177" s="1">
        <v>5.8699999999999996E-4</v>
      </c>
      <c r="E177" s="4">
        <v>9.39</v>
      </c>
      <c r="F177" s="1" t="s">
        <v>224</v>
      </c>
    </row>
    <row r="178" spans="1:6" x14ac:dyDescent="0.25">
      <c r="A178" s="3">
        <v>36002</v>
      </c>
      <c r="B178" s="1" t="s">
        <v>213</v>
      </c>
      <c r="C178" s="5">
        <v>2000</v>
      </c>
      <c r="D178" s="1">
        <v>5.8699999999999996E-4</v>
      </c>
      <c r="E178" s="4">
        <v>1.17</v>
      </c>
      <c r="F178" s="1" t="s">
        <v>224</v>
      </c>
    </row>
    <row r="179" spans="1:6" x14ac:dyDescent="0.25">
      <c r="A179" s="3">
        <v>36003</v>
      </c>
      <c r="B179" s="1" t="s">
        <v>213</v>
      </c>
      <c r="C179" s="5">
        <v>5000</v>
      </c>
      <c r="D179" s="1">
        <v>5.8699999999999996E-4</v>
      </c>
      <c r="E179" s="4">
        <v>2.93</v>
      </c>
      <c r="F179" s="1" t="s">
        <v>224</v>
      </c>
    </row>
    <row r="180" spans="1:6" x14ac:dyDescent="0.25">
      <c r="A180" s="3">
        <v>36004</v>
      </c>
      <c r="B180" s="1" t="s">
        <v>213</v>
      </c>
      <c r="C180" s="5">
        <v>11500</v>
      </c>
      <c r="D180" s="1">
        <v>5.8699999999999996E-4</v>
      </c>
      <c r="E180" s="4">
        <v>6.75</v>
      </c>
      <c r="F180" s="1" t="s">
        <v>224</v>
      </c>
    </row>
    <row r="181" spans="1:6" x14ac:dyDescent="0.25">
      <c r="A181" s="3">
        <v>36005</v>
      </c>
      <c r="B181" s="1" t="s">
        <v>213</v>
      </c>
      <c r="C181" s="5">
        <v>3700</v>
      </c>
      <c r="D181" s="1">
        <v>5.8699999999999996E-4</v>
      </c>
      <c r="E181" s="4">
        <v>2.17</v>
      </c>
      <c r="F181" s="1" t="s">
        <v>224</v>
      </c>
    </row>
    <row r="182" spans="1:6" x14ac:dyDescent="0.25">
      <c r="A182" s="3">
        <v>36006</v>
      </c>
      <c r="B182" s="1" t="s">
        <v>213</v>
      </c>
      <c r="C182" s="5">
        <v>9500</v>
      </c>
      <c r="D182" s="1">
        <v>5.8699999999999996E-4</v>
      </c>
      <c r="E182" s="4">
        <v>5.57</v>
      </c>
      <c r="F182" s="1" t="s">
        <v>224</v>
      </c>
    </row>
    <row r="183" spans="1:6" x14ac:dyDescent="0.25">
      <c r="A183" s="3">
        <v>36007</v>
      </c>
      <c r="B183" s="1" t="s">
        <v>213</v>
      </c>
      <c r="C183" s="5">
        <v>15000</v>
      </c>
      <c r="D183" s="1">
        <v>5.8699999999999996E-4</v>
      </c>
      <c r="E183" s="4">
        <v>8.8000000000000007</v>
      </c>
      <c r="F183" s="1" t="s">
        <v>224</v>
      </c>
    </row>
    <row r="184" spans="1:6" x14ac:dyDescent="0.25">
      <c r="A184" s="3">
        <v>36009</v>
      </c>
      <c r="B184" s="1" t="s">
        <v>213</v>
      </c>
      <c r="C184" s="5">
        <v>6000</v>
      </c>
      <c r="D184" s="1">
        <v>5.8699999999999996E-4</v>
      </c>
      <c r="E184" s="4">
        <v>3.52</v>
      </c>
      <c r="F184" s="1" t="s">
        <v>224</v>
      </c>
    </row>
    <row r="185" spans="1:6" x14ac:dyDescent="0.25">
      <c r="A185" s="3">
        <v>36010</v>
      </c>
      <c r="B185" s="1" t="s">
        <v>213</v>
      </c>
      <c r="C185" s="5">
        <v>6000</v>
      </c>
      <c r="D185" s="1">
        <v>5.8699999999999996E-4</v>
      </c>
      <c r="E185" s="4">
        <v>3.52</v>
      </c>
      <c r="F185" s="1" t="s">
        <v>224</v>
      </c>
    </row>
    <row r="186" spans="1:6" x14ac:dyDescent="0.25">
      <c r="A186" s="3">
        <v>36012</v>
      </c>
      <c r="B186" s="1" t="s">
        <v>215</v>
      </c>
      <c r="C186" s="1">
        <v>750</v>
      </c>
      <c r="D186" s="1">
        <v>0.01</v>
      </c>
      <c r="E186" s="4">
        <v>7.5</v>
      </c>
      <c r="F186" s="1" t="s">
        <v>224</v>
      </c>
    </row>
    <row r="187" spans="1:6" x14ac:dyDescent="0.25">
      <c r="A187" s="3">
        <v>36014</v>
      </c>
      <c r="B187" s="1" t="s">
        <v>215</v>
      </c>
      <c r="C187" s="5">
        <v>1750</v>
      </c>
      <c r="D187" s="1">
        <v>0.01</v>
      </c>
      <c r="E187" s="4">
        <v>17.5</v>
      </c>
      <c r="F187" s="1" t="s">
        <v>224</v>
      </c>
    </row>
    <row r="188" spans="1:6" x14ac:dyDescent="0.25">
      <c r="A188" s="3">
        <v>36021</v>
      </c>
      <c r="B188" s="1" t="s">
        <v>219</v>
      </c>
      <c r="C188" s="1">
        <v>10</v>
      </c>
      <c r="D188" s="1">
        <v>0.70640000000000003</v>
      </c>
      <c r="E188" s="4">
        <v>7.06</v>
      </c>
      <c r="F188" s="1" t="s">
        <v>224</v>
      </c>
    </row>
    <row r="189" spans="1:6" x14ac:dyDescent="0.25">
      <c r="A189" s="3">
        <v>36022</v>
      </c>
      <c r="B189" s="1" t="s">
        <v>219</v>
      </c>
      <c r="C189" s="1">
        <v>2.5</v>
      </c>
      <c r="D189" s="1">
        <v>0.70640000000000003</v>
      </c>
      <c r="E189" s="4">
        <v>1.77</v>
      </c>
      <c r="F189" s="1" t="s">
        <v>224</v>
      </c>
    </row>
    <row r="190" spans="1:6" x14ac:dyDescent="0.25">
      <c r="A190" s="3">
        <v>36023</v>
      </c>
      <c r="B190" s="1" t="s">
        <v>219</v>
      </c>
      <c r="C190" s="1">
        <v>13</v>
      </c>
      <c r="D190" s="1">
        <v>0.70640000000000003</v>
      </c>
      <c r="E190" s="4">
        <v>9.18</v>
      </c>
      <c r="F190" s="1" t="s">
        <v>224</v>
      </c>
    </row>
    <row r="191" spans="1:6" x14ac:dyDescent="0.25">
      <c r="A191" s="3">
        <v>35995</v>
      </c>
      <c r="B191" s="1" t="s">
        <v>216</v>
      </c>
      <c r="C191" s="1">
        <v>100</v>
      </c>
      <c r="D191" s="1">
        <v>8.2549999999999998E-2</v>
      </c>
      <c r="E191" s="4">
        <v>8.26</v>
      </c>
      <c r="F191" s="1" t="s">
        <v>225</v>
      </c>
    </row>
    <row r="192" spans="1:6" x14ac:dyDescent="0.25">
      <c r="A192" s="3">
        <v>35997</v>
      </c>
      <c r="B192" s="1" t="s">
        <v>216</v>
      </c>
      <c r="C192" s="1">
        <v>100</v>
      </c>
      <c r="D192" s="1">
        <v>8.2549999999999998E-2</v>
      </c>
      <c r="E192" s="4">
        <v>8.26</v>
      </c>
      <c r="F192" s="1" t="s">
        <v>225</v>
      </c>
    </row>
    <row r="193" spans="1:6" x14ac:dyDescent="0.25">
      <c r="A193" s="3">
        <v>36029</v>
      </c>
      <c r="B193" s="1" t="s">
        <v>198</v>
      </c>
      <c r="C193" s="1">
        <v>100</v>
      </c>
      <c r="D193" s="1">
        <v>3.0869000000000001E-2</v>
      </c>
      <c r="E193" s="4">
        <v>3.09</v>
      </c>
      <c r="F193" s="1" t="s">
        <v>225</v>
      </c>
    </row>
    <row r="194" spans="1:6" x14ac:dyDescent="0.25">
      <c r="A194" s="3">
        <v>36016</v>
      </c>
      <c r="B194" s="1" t="s">
        <v>201</v>
      </c>
      <c r="C194" s="1">
        <v>140</v>
      </c>
      <c r="D194" s="1">
        <v>0.1731</v>
      </c>
      <c r="E194" s="4">
        <v>24.23</v>
      </c>
      <c r="F194" s="1" t="s">
        <v>225</v>
      </c>
    </row>
    <row r="195" spans="1:6" x14ac:dyDescent="0.25">
      <c r="A195" s="3">
        <v>36019</v>
      </c>
      <c r="B195" s="1" t="s">
        <v>201</v>
      </c>
      <c r="C195" s="1">
        <v>14</v>
      </c>
      <c r="D195" s="1">
        <v>0.1731</v>
      </c>
      <c r="E195" s="4">
        <v>2.42</v>
      </c>
      <c r="F195" s="1" t="s">
        <v>225</v>
      </c>
    </row>
    <row r="196" spans="1:6" x14ac:dyDescent="0.25">
      <c r="A196" s="3">
        <v>35990</v>
      </c>
      <c r="B196" s="1" t="s">
        <v>211</v>
      </c>
      <c r="C196" s="1">
        <v>500</v>
      </c>
      <c r="D196" s="1">
        <v>4.5589999999999997E-3</v>
      </c>
      <c r="E196" s="4">
        <v>2.2799999999999998</v>
      </c>
      <c r="F196" s="1" t="s">
        <v>225</v>
      </c>
    </row>
    <row r="197" spans="1:6" x14ac:dyDescent="0.25">
      <c r="A197" s="3">
        <v>36002</v>
      </c>
      <c r="B197" s="1" t="s">
        <v>213</v>
      </c>
      <c r="C197" s="5">
        <v>2600</v>
      </c>
      <c r="D197" s="1">
        <v>5.8699999999999996E-4</v>
      </c>
      <c r="E197" s="4">
        <v>1.53</v>
      </c>
      <c r="F197" s="1" t="s">
        <v>225</v>
      </c>
    </row>
    <row r="198" spans="1:6" x14ac:dyDescent="0.25">
      <c r="A198" s="3">
        <v>36005</v>
      </c>
      <c r="B198" s="1" t="s">
        <v>213</v>
      </c>
      <c r="C198" s="5">
        <v>2600</v>
      </c>
      <c r="D198" s="1">
        <v>5.8699999999999996E-4</v>
      </c>
      <c r="E198" s="4">
        <v>1.53</v>
      </c>
      <c r="F198" s="1" t="s">
        <v>225</v>
      </c>
    </row>
    <row r="199" spans="1:6" x14ac:dyDescent="0.25">
      <c r="A199" s="3">
        <v>36006</v>
      </c>
      <c r="B199" s="1" t="s">
        <v>213</v>
      </c>
      <c r="C199" s="5">
        <v>20000</v>
      </c>
      <c r="D199" s="1">
        <v>5.8699999999999996E-4</v>
      </c>
      <c r="E199" s="4">
        <v>11.73</v>
      </c>
      <c r="F199" s="1" t="s">
        <v>225</v>
      </c>
    </row>
    <row r="200" spans="1:6" x14ac:dyDescent="0.25">
      <c r="A200" s="3">
        <v>36012</v>
      </c>
      <c r="B200" s="1" t="s">
        <v>215</v>
      </c>
      <c r="C200" s="1">
        <v>800</v>
      </c>
      <c r="D200" s="1">
        <v>0.01</v>
      </c>
      <c r="E200" s="4">
        <v>8</v>
      </c>
      <c r="F200" s="1" t="s">
        <v>225</v>
      </c>
    </row>
    <row r="201" spans="1:6" x14ac:dyDescent="0.25">
      <c r="A201" s="3">
        <v>36014</v>
      </c>
      <c r="B201" s="1" t="s">
        <v>215</v>
      </c>
      <c r="C201" s="5">
        <v>1300</v>
      </c>
      <c r="D201" s="1">
        <v>0.01</v>
      </c>
      <c r="E201" s="4">
        <v>13</v>
      </c>
      <c r="F201" s="1" t="s">
        <v>225</v>
      </c>
    </row>
    <row r="202" spans="1:6" x14ac:dyDescent="0.25">
      <c r="A202" s="3">
        <v>36021</v>
      </c>
      <c r="B202" s="1" t="s">
        <v>219</v>
      </c>
      <c r="C202" s="1">
        <v>44</v>
      </c>
      <c r="D202" s="1">
        <v>0.70640000000000003</v>
      </c>
      <c r="E202" s="4">
        <v>31.08</v>
      </c>
      <c r="F202" s="1" t="s">
        <v>225</v>
      </c>
    </row>
    <row r="203" spans="1:6" x14ac:dyDescent="0.25">
      <c r="A203" s="3">
        <v>36000</v>
      </c>
      <c r="B203" s="1" t="s">
        <v>213</v>
      </c>
      <c r="C203" s="5">
        <v>12000</v>
      </c>
      <c r="D203" s="1">
        <v>5.8699999999999996E-4</v>
      </c>
      <c r="E203" s="4">
        <v>7.04</v>
      </c>
      <c r="F203" s="1" t="s">
        <v>218</v>
      </c>
    </row>
    <row r="204" spans="1:6" x14ac:dyDescent="0.25">
      <c r="A204" s="3">
        <v>35993</v>
      </c>
      <c r="B204" s="1" t="s">
        <v>209</v>
      </c>
      <c r="C204" s="1">
        <v>30</v>
      </c>
      <c r="D204" s="1">
        <v>1</v>
      </c>
      <c r="E204" s="4">
        <v>30</v>
      </c>
      <c r="F204" s="1" t="s">
        <v>218</v>
      </c>
    </row>
    <row r="205" spans="1:6" x14ac:dyDescent="0.25">
      <c r="A205" s="3">
        <v>36029</v>
      </c>
      <c r="B205" s="1" t="s">
        <v>198</v>
      </c>
      <c r="C205" s="1">
        <v>175</v>
      </c>
      <c r="D205" s="1">
        <v>3.0869000000000001E-2</v>
      </c>
      <c r="E205" s="4">
        <v>5.4</v>
      </c>
      <c r="F205" s="1" t="s">
        <v>226</v>
      </c>
    </row>
    <row r="206" spans="1:6" x14ac:dyDescent="0.25">
      <c r="A206" s="3">
        <v>36029</v>
      </c>
      <c r="B206" s="1" t="s">
        <v>198</v>
      </c>
      <c r="C206" s="1">
        <v>500</v>
      </c>
      <c r="D206" s="1">
        <v>3.0869000000000001E-2</v>
      </c>
      <c r="E206" s="4">
        <v>15.43</v>
      </c>
      <c r="F206" s="1" t="s">
        <v>226</v>
      </c>
    </row>
    <row r="207" spans="1:6" x14ac:dyDescent="0.25">
      <c r="A207" s="3">
        <v>36000</v>
      </c>
      <c r="B207" s="1" t="s">
        <v>213</v>
      </c>
      <c r="C207" s="5">
        <v>5000</v>
      </c>
      <c r="D207" s="1">
        <v>5.8699999999999996E-4</v>
      </c>
      <c r="E207" s="4">
        <v>2.93</v>
      </c>
      <c r="F207" s="1" t="s">
        <v>226</v>
      </c>
    </row>
    <row r="208" spans="1:6" x14ac:dyDescent="0.25">
      <c r="A208" s="3">
        <v>36012</v>
      </c>
      <c r="B208" s="1" t="s">
        <v>215</v>
      </c>
      <c r="C208" s="5">
        <v>1000</v>
      </c>
      <c r="D208" s="1">
        <v>0.01</v>
      </c>
      <c r="E208" s="4">
        <v>10</v>
      </c>
      <c r="F208" s="1" t="s">
        <v>226</v>
      </c>
    </row>
    <row r="209" spans="1:6" x14ac:dyDescent="0.25">
      <c r="A209" s="3">
        <v>35999</v>
      </c>
      <c r="B209" s="1" t="s">
        <v>216</v>
      </c>
      <c r="C209" s="1">
        <v>60</v>
      </c>
      <c r="D209" s="1">
        <v>8.2549999999999998E-2</v>
      </c>
      <c r="E209" s="4">
        <v>4.95</v>
      </c>
      <c r="F209" s="1" t="s">
        <v>227</v>
      </c>
    </row>
    <row r="210" spans="1:6" x14ac:dyDescent="0.25">
      <c r="A210" s="3">
        <v>36030</v>
      </c>
      <c r="B210" s="1" t="s">
        <v>198</v>
      </c>
      <c r="C210" s="5">
        <v>1380</v>
      </c>
      <c r="D210" s="1">
        <v>3.0869000000000001E-2</v>
      </c>
      <c r="E210" s="4">
        <v>42.6</v>
      </c>
      <c r="F210" s="1" t="s">
        <v>227</v>
      </c>
    </row>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CA0C8-354A-4E52-A7E1-5E48E4E6035C}">
  <sheetPr codeName="Sheet22"/>
  <dimension ref="A1:J204"/>
  <sheetViews>
    <sheetView workbookViewId="0">
      <selection activeCell="C24" sqref="C24"/>
    </sheetView>
  </sheetViews>
  <sheetFormatPr defaultColWidth="9.1796875" defaultRowHeight="14.5" x14ac:dyDescent="0.35"/>
  <cols>
    <col min="1" max="1" width="11.26953125" style="6" bestFit="1" customWidth="1"/>
    <col min="2" max="2" width="9" style="6" bestFit="1" customWidth="1"/>
    <col min="3" max="3" width="11" style="6" bestFit="1" customWidth="1"/>
    <col min="4" max="4" width="16.36328125" style="6" bestFit="1" customWidth="1"/>
    <col min="5" max="5" width="17" style="6" bestFit="1" customWidth="1"/>
    <col min="6" max="6" width="9.36328125" style="6" bestFit="1" customWidth="1"/>
    <col min="7" max="7" width="7.6328125" style="6" bestFit="1" customWidth="1"/>
    <col min="8" max="8" width="10.54296875" style="6" bestFit="1" customWidth="1"/>
    <col min="9" max="9" width="12.81640625" style="6" bestFit="1" customWidth="1"/>
    <col min="10" max="16384" width="9.1796875" style="6"/>
  </cols>
  <sheetData>
    <row r="1" spans="1:10" x14ac:dyDescent="0.35">
      <c r="A1" s="10" t="s">
        <v>991</v>
      </c>
      <c r="B1" s="11" t="s">
        <v>992</v>
      </c>
      <c r="C1" s="11" t="s">
        <v>993</v>
      </c>
      <c r="D1" s="11" t="s">
        <v>994</v>
      </c>
      <c r="E1" s="10" t="s">
        <v>995</v>
      </c>
      <c r="F1" s="10" t="s">
        <v>996</v>
      </c>
      <c r="G1" s="10" t="s">
        <v>997</v>
      </c>
      <c r="H1" s="10" t="s">
        <v>998</v>
      </c>
      <c r="I1" s="10" t="s">
        <v>999</v>
      </c>
      <c r="J1" s="10" t="s">
        <v>1000</v>
      </c>
    </row>
    <row r="2" spans="1:10" x14ac:dyDescent="0.35">
      <c r="A2" s="7">
        <v>43375</v>
      </c>
      <c r="B2" s="12" t="s">
        <v>1001</v>
      </c>
      <c r="C2" s="12" t="s">
        <v>1002</v>
      </c>
      <c r="D2" s="12" t="s">
        <v>1003</v>
      </c>
      <c r="E2" s="12" t="s">
        <v>1004</v>
      </c>
      <c r="F2" s="13">
        <v>400</v>
      </c>
      <c r="G2" s="6">
        <v>2</v>
      </c>
      <c r="H2" s="13">
        <f t="shared" ref="H2:H65" si="0">F2*G2</f>
        <v>800</v>
      </c>
      <c r="I2" s="12" t="s">
        <v>1005</v>
      </c>
      <c r="J2" s="6" t="s">
        <v>1006</v>
      </c>
    </row>
    <row r="3" spans="1:10" x14ac:dyDescent="0.35">
      <c r="A3" s="7">
        <v>43375</v>
      </c>
      <c r="B3" s="12" t="s">
        <v>1001</v>
      </c>
      <c r="C3" s="12" t="s">
        <v>1002</v>
      </c>
      <c r="D3" s="12" t="s">
        <v>1007</v>
      </c>
      <c r="E3" s="12" t="s">
        <v>1008</v>
      </c>
      <c r="F3" s="13">
        <v>250</v>
      </c>
      <c r="G3" s="6">
        <v>2</v>
      </c>
      <c r="H3" s="13">
        <f t="shared" si="0"/>
        <v>500</v>
      </c>
      <c r="I3" s="6" t="s">
        <v>1005</v>
      </c>
      <c r="J3" s="6" t="s">
        <v>1009</v>
      </c>
    </row>
    <row r="4" spans="1:10" x14ac:dyDescent="0.35">
      <c r="A4" s="7">
        <v>43509</v>
      </c>
      <c r="B4" s="6" t="s">
        <v>1001</v>
      </c>
      <c r="C4" s="6" t="s">
        <v>1002</v>
      </c>
      <c r="D4" s="6" t="s">
        <v>1010</v>
      </c>
      <c r="E4" s="6" t="s">
        <v>1011</v>
      </c>
      <c r="F4" s="13">
        <v>300</v>
      </c>
      <c r="G4" s="6">
        <v>2</v>
      </c>
      <c r="H4" s="13">
        <f t="shared" si="0"/>
        <v>600</v>
      </c>
      <c r="I4" s="6" t="s">
        <v>1012</v>
      </c>
      <c r="J4" s="6" t="s">
        <v>1006</v>
      </c>
    </row>
    <row r="5" spans="1:10" x14ac:dyDescent="0.35">
      <c r="A5" s="7">
        <v>43647</v>
      </c>
      <c r="B5" s="6" t="s">
        <v>1001</v>
      </c>
      <c r="C5" s="6" t="s">
        <v>1002</v>
      </c>
      <c r="D5" s="6" t="s">
        <v>1013</v>
      </c>
      <c r="E5" s="6" t="s">
        <v>1014</v>
      </c>
      <c r="F5" s="13">
        <v>600</v>
      </c>
      <c r="G5" s="6">
        <v>2</v>
      </c>
      <c r="H5" s="13">
        <f t="shared" si="0"/>
        <v>1200</v>
      </c>
      <c r="I5" s="6" t="s">
        <v>1005</v>
      </c>
      <c r="J5" s="6" t="s">
        <v>1009</v>
      </c>
    </row>
    <row r="6" spans="1:10" x14ac:dyDescent="0.35">
      <c r="A6" s="7">
        <v>41791</v>
      </c>
      <c r="B6" s="6" t="s">
        <v>1015</v>
      </c>
      <c r="C6" s="6" t="s">
        <v>1016</v>
      </c>
      <c r="D6" s="6" t="s">
        <v>1017</v>
      </c>
      <c r="E6" s="6" t="s">
        <v>1018</v>
      </c>
      <c r="F6" s="13">
        <v>285</v>
      </c>
      <c r="G6" s="6">
        <v>2</v>
      </c>
      <c r="H6" s="13">
        <f t="shared" si="0"/>
        <v>570</v>
      </c>
      <c r="I6" s="6" t="s">
        <v>1005</v>
      </c>
      <c r="J6" s="6" t="s">
        <v>1006</v>
      </c>
    </row>
    <row r="7" spans="1:10" x14ac:dyDescent="0.35">
      <c r="A7" s="7">
        <v>41791</v>
      </c>
      <c r="B7" s="6" t="s">
        <v>1019</v>
      </c>
      <c r="C7" s="6" t="s">
        <v>1020</v>
      </c>
      <c r="D7" s="6" t="s">
        <v>1021</v>
      </c>
      <c r="E7" s="6" t="s">
        <v>1018</v>
      </c>
      <c r="F7" s="13">
        <v>285</v>
      </c>
      <c r="G7" s="6">
        <v>4</v>
      </c>
      <c r="H7" s="13">
        <f t="shared" si="0"/>
        <v>1140</v>
      </c>
      <c r="I7" s="6" t="s">
        <v>1022</v>
      </c>
      <c r="J7" s="6" t="s">
        <v>1009</v>
      </c>
    </row>
    <row r="8" spans="1:10" x14ac:dyDescent="0.35">
      <c r="A8" s="7">
        <v>41790</v>
      </c>
      <c r="B8" s="6" t="s">
        <v>1023</v>
      </c>
      <c r="C8" s="6" t="s">
        <v>1024</v>
      </c>
      <c r="D8" s="6" t="s">
        <v>1025</v>
      </c>
      <c r="E8" s="6" t="s">
        <v>1026</v>
      </c>
      <c r="F8" s="13">
        <v>149</v>
      </c>
      <c r="G8" s="6">
        <v>3</v>
      </c>
      <c r="H8" s="13">
        <f t="shared" si="0"/>
        <v>447</v>
      </c>
      <c r="I8" s="6" t="s">
        <v>1022</v>
      </c>
      <c r="J8" s="6" t="s">
        <v>1027</v>
      </c>
    </row>
    <row r="9" spans="1:10" x14ac:dyDescent="0.35">
      <c r="A9" s="7">
        <v>41789</v>
      </c>
      <c r="B9" s="6" t="s">
        <v>1028</v>
      </c>
      <c r="C9" s="6" t="s">
        <v>1029</v>
      </c>
      <c r="D9" s="6" t="s">
        <v>1030</v>
      </c>
      <c r="E9" s="6" t="s">
        <v>1031</v>
      </c>
      <c r="F9" s="13">
        <v>199</v>
      </c>
      <c r="G9" s="6">
        <v>1</v>
      </c>
      <c r="H9" s="13">
        <f t="shared" si="0"/>
        <v>199</v>
      </c>
      <c r="I9" s="6" t="s">
        <v>1005</v>
      </c>
      <c r="J9" s="6" t="s">
        <v>1009</v>
      </c>
    </row>
    <row r="10" spans="1:10" x14ac:dyDescent="0.35">
      <c r="A10" s="7">
        <v>41784</v>
      </c>
      <c r="B10" s="6" t="s">
        <v>1032</v>
      </c>
      <c r="C10" s="6" t="s">
        <v>1033</v>
      </c>
      <c r="D10" s="6" t="s">
        <v>1034</v>
      </c>
      <c r="E10" s="6" t="s">
        <v>271</v>
      </c>
      <c r="F10" s="13">
        <v>949</v>
      </c>
      <c r="G10" s="6">
        <v>2</v>
      </c>
      <c r="H10" s="13">
        <f t="shared" si="0"/>
        <v>1898</v>
      </c>
      <c r="I10" s="6" t="s">
        <v>1022</v>
      </c>
      <c r="J10" s="6" t="s">
        <v>1009</v>
      </c>
    </row>
    <row r="11" spans="1:10" x14ac:dyDescent="0.35">
      <c r="A11" s="7">
        <v>41783</v>
      </c>
      <c r="B11" s="6" t="s">
        <v>1035</v>
      </c>
      <c r="C11" s="6" t="s">
        <v>1036</v>
      </c>
      <c r="D11" s="6" t="s">
        <v>1037</v>
      </c>
      <c r="E11" s="6" t="s">
        <v>702</v>
      </c>
      <c r="F11" s="13">
        <v>999</v>
      </c>
      <c r="G11" s="6">
        <v>2</v>
      </c>
      <c r="H11" s="13">
        <f t="shared" si="0"/>
        <v>1998</v>
      </c>
      <c r="I11" s="6" t="s">
        <v>1005</v>
      </c>
      <c r="J11" s="6" t="s">
        <v>1038</v>
      </c>
    </row>
    <row r="12" spans="1:10" x14ac:dyDescent="0.35">
      <c r="A12" s="7">
        <v>41783</v>
      </c>
      <c r="B12" s="6" t="s">
        <v>1039</v>
      </c>
      <c r="C12" s="6" t="s">
        <v>1040</v>
      </c>
      <c r="D12" s="6" t="s">
        <v>1030</v>
      </c>
      <c r="E12" s="6" t="s">
        <v>1041</v>
      </c>
      <c r="F12" s="13">
        <v>299</v>
      </c>
      <c r="G12" s="6">
        <v>2</v>
      </c>
      <c r="H12" s="13">
        <f t="shared" si="0"/>
        <v>598</v>
      </c>
      <c r="I12" s="6" t="s">
        <v>1022</v>
      </c>
      <c r="J12" s="6" t="s">
        <v>1042</v>
      </c>
    </row>
    <row r="13" spans="1:10" x14ac:dyDescent="0.35">
      <c r="A13" s="7">
        <v>41779</v>
      </c>
      <c r="B13" s="6" t="s">
        <v>1043</v>
      </c>
      <c r="C13" s="6" t="s">
        <v>1044</v>
      </c>
      <c r="D13" s="6" t="s">
        <v>1045</v>
      </c>
      <c r="E13" s="6" t="s">
        <v>1046</v>
      </c>
      <c r="F13" s="13">
        <v>365</v>
      </c>
      <c r="G13" s="6">
        <v>2</v>
      </c>
      <c r="H13" s="13">
        <f t="shared" si="0"/>
        <v>730</v>
      </c>
      <c r="I13" s="6" t="s">
        <v>1022</v>
      </c>
      <c r="J13" s="6" t="s">
        <v>1042</v>
      </c>
    </row>
    <row r="14" spans="1:10" x14ac:dyDescent="0.35">
      <c r="A14" s="7">
        <v>41779</v>
      </c>
      <c r="B14" s="6" t="s">
        <v>1047</v>
      </c>
      <c r="C14" s="6" t="s">
        <v>1048</v>
      </c>
      <c r="D14" s="6" t="s">
        <v>1049</v>
      </c>
      <c r="E14" s="6" t="s">
        <v>2719</v>
      </c>
      <c r="F14" s="13">
        <v>185</v>
      </c>
      <c r="G14" s="6">
        <v>2</v>
      </c>
      <c r="H14" s="13">
        <f t="shared" si="0"/>
        <v>370</v>
      </c>
      <c r="I14" s="6" t="s">
        <v>1005</v>
      </c>
      <c r="J14" s="6" t="s">
        <v>1038</v>
      </c>
    </row>
    <row r="15" spans="1:10" x14ac:dyDescent="0.35">
      <c r="A15" s="7">
        <v>41779</v>
      </c>
      <c r="B15" s="6" t="s">
        <v>1050</v>
      </c>
      <c r="C15" s="6" t="s">
        <v>1051</v>
      </c>
      <c r="D15" s="6" t="s">
        <v>1021</v>
      </c>
      <c r="E15" s="6" t="s">
        <v>1052</v>
      </c>
      <c r="F15" s="13">
        <v>349</v>
      </c>
      <c r="G15" s="6">
        <v>1</v>
      </c>
      <c r="H15" s="13">
        <f t="shared" si="0"/>
        <v>349</v>
      </c>
      <c r="I15" s="6" t="s">
        <v>1005</v>
      </c>
      <c r="J15" s="6" t="s">
        <v>1009</v>
      </c>
    </row>
    <row r="16" spans="1:10" x14ac:dyDescent="0.35">
      <c r="A16" s="7">
        <v>41775</v>
      </c>
      <c r="B16" s="6" t="s">
        <v>1032</v>
      </c>
      <c r="C16" s="6" t="s">
        <v>1033</v>
      </c>
      <c r="D16" s="6" t="s">
        <v>1034</v>
      </c>
      <c r="E16" s="6" t="s">
        <v>1014</v>
      </c>
      <c r="F16" s="13">
        <v>295</v>
      </c>
      <c r="G16" s="6">
        <v>1</v>
      </c>
      <c r="H16" s="13">
        <f t="shared" si="0"/>
        <v>295</v>
      </c>
      <c r="I16" s="6" t="s">
        <v>1005</v>
      </c>
      <c r="J16" s="6" t="s">
        <v>1042</v>
      </c>
    </row>
    <row r="17" spans="1:10" x14ac:dyDescent="0.35">
      <c r="A17" s="7">
        <v>41774</v>
      </c>
      <c r="B17" s="6" t="s">
        <v>1043</v>
      </c>
      <c r="C17" s="6" t="s">
        <v>1044</v>
      </c>
      <c r="D17" s="6" t="s">
        <v>1045</v>
      </c>
      <c r="E17" s="6" t="s">
        <v>1053</v>
      </c>
      <c r="F17" s="13">
        <v>187</v>
      </c>
      <c r="G17" s="6">
        <v>5</v>
      </c>
      <c r="H17" s="13">
        <f t="shared" si="0"/>
        <v>935</v>
      </c>
      <c r="I17" s="6" t="s">
        <v>1005</v>
      </c>
      <c r="J17" s="6" t="s">
        <v>1009</v>
      </c>
    </row>
    <row r="18" spans="1:10" x14ac:dyDescent="0.35">
      <c r="A18" s="7">
        <v>41774</v>
      </c>
      <c r="B18" s="6" t="s">
        <v>1019</v>
      </c>
      <c r="C18" s="6" t="s">
        <v>1020</v>
      </c>
      <c r="D18" s="6" t="s">
        <v>1021</v>
      </c>
      <c r="E18" s="6" t="s">
        <v>1026</v>
      </c>
      <c r="F18" s="13">
        <v>149</v>
      </c>
      <c r="G18" s="6">
        <v>2</v>
      </c>
      <c r="H18" s="13">
        <f t="shared" si="0"/>
        <v>298</v>
      </c>
      <c r="I18" s="6" t="s">
        <v>1022</v>
      </c>
      <c r="J18" s="6" t="s">
        <v>1009</v>
      </c>
    </row>
    <row r="19" spans="1:10" x14ac:dyDescent="0.35">
      <c r="A19" s="7">
        <v>41773</v>
      </c>
      <c r="B19" s="6" t="s">
        <v>1054</v>
      </c>
      <c r="C19" s="6" t="s">
        <v>1055</v>
      </c>
      <c r="D19" s="6" t="s">
        <v>1056</v>
      </c>
      <c r="E19" s="6" t="s">
        <v>1026</v>
      </c>
      <c r="F19" s="13">
        <v>149</v>
      </c>
      <c r="G19" s="6">
        <v>2</v>
      </c>
      <c r="H19" s="13">
        <f t="shared" si="0"/>
        <v>298</v>
      </c>
      <c r="I19" s="6" t="s">
        <v>1022</v>
      </c>
      <c r="J19" s="6" t="s">
        <v>1038</v>
      </c>
    </row>
    <row r="20" spans="1:10" x14ac:dyDescent="0.35">
      <c r="A20" s="7">
        <v>41771</v>
      </c>
      <c r="B20" s="6" t="s">
        <v>1057</v>
      </c>
      <c r="C20" s="6" t="s">
        <v>1058</v>
      </c>
      <c r="D20" s="6" t="s">
        <v>1059</v>
      </c>
      <c r="E20" s="6" t="s">
        <v>1018</v>
      </c>
      <c r="F20" s="13">
        <v>285</v>
      </c>
      <c r="G20" s="6">
        <v>2</v>
      </c>
      <c r="H20" s="13">
        <f t="shared" si="0"/>
        <v>570</v>
      </c>
      <c r="I20" s="6" t="s">
        <v>1005</v>
      </c>
      <c r="J20" s="6" t="s">
        <v>1042</v>
      </c>
    </row>
    <row r="21" spans="1:10" x14ac:dyDescent="0.35">
      <c r="A21" s="7">
        <v>41771</v>
      </c>
      <c r="B21" s="6" t="s">
        <v>1060</v>
      </c>
      <c r="C21" s="6" t="s">
        <v>1061</v>
      </c>
      <c r="D21" s="6" t="s">
        <v>1017</v>
      </c>
      <c r="E21" s="6" t="s">
        <v>1062</v>
      </c>
      <c r="F21" s="13">
        <v>349</v>
      </c>
      <c r="G21" s="6">
        <v>6</v>
      </c>
      <c r="H21" s="13">
        <f t="shared" si="0"/>
        <v>2094</v>
      </c>
      <c r="I21" s="6" t="s">
        <v>1005</v>
      </c>
      <c r="J21" s="6" t="s">
        <v>1027</v>
      </c>
    </row>
    <row r="22" spans="1:10" x14ac:dyDescent="0.35">
      <c r="A22" s="7">
        <v>41770</v>
      </c>
      <c r="B22" s="6" t="s">
        <v>1063</v>
      </c>
      <c r="C22" s="6" t="s">
        <v>1064</v>
      </c>
      <c r="D22" s="6" t="s">
        <v>1065</v>
      </c>
      <c r="E22" s="6" t="s">
        <v>1031</v>
      </c>
      <c r="F22" s="13">
        <v>199</v>
      </c>
      <c r="G22" s="6">
        <v>1</v>
      </c>
      <c r="H22" s="13">
        <f t="shared" si="0"/>
        <v>199</v>
      </c>
      <c r="I22" s="6" t="s">
        <v>1022</v>
      </c>
      <c r="J22" s="6" t="s">
        <v>1006</v>
      </c>
    </row>
    <row r="23" spans="1:10" x14ac:dyDescent="0.35">
      <c r="A23" s="7">
        <v>41770</v>
      </c>
      <c r="B23" s="6" t="s">
        <v>1066</v>
      </c>
      <c r="C23" s="6" t="s">
        <v>1067</v>
      </c>
      <c r="D23" s="6" t="s">
        <v>1026</v>
      </c>
      <c r="E23" s="6" t="s">
        <v>1026</v>
      </c>
      <c r="F23" s="13">
        <v>149</v>
      </c>
      <c r="G23" s="6">
        <v>2</v>
      </c>
      <c r="H23" s="13">
        <f t="shared" si="0"/>
        <v>298</v>
      </c>
      <c r="I23" s="6" t="s">
        <v>1022</v>
      </c>
      <c r="J23" s="6" t="s">
        <v>1042</v>
      </c>
    </row>
    <row r="24" spans="1:10" x14ac:dyDescent="0.35">
      <c r="A24" s="7">
        <v>41767</v>
      </c>
      <c r="B24" s="6" t="s">
        <v>1068</v>
      </c>
      <c r="C24" s="6" t="s">
        <v>1069</v>
      </c>
      <c r="D24" s="6" t="s">
        <v>1026</v>
      </c>
      <c r="E24" s="6" t="s">
        <v>1070</v>
      </c>
      <c r="F24" s="13">
        <v>469</v>
      </c>
      <c r="G24" s="6">
        <v>1</v>
      </c>
      <c r="H24" s="13">
        <f t="shared" si="0"/>
        <v>469</v>
      </c>
      <c r="I24" s="6" t="s">
        <v>1022</v>
      </c>
      <c r="J24" s="6" t="s">
        <v>1038</v>
      </c>
    </row>
    <row r="25" spans="1:10" x14ac:dyDescent="0.35">
      <c r="A25" s="7">
        <v>41766</v>
      </c>
      <c r="B25" s="6" t="s">
        <v>1071</v>
      </c>
      <c r="C25" s="6" t="s">
        <v>1072</v>
      </c>
      <c r="D25" s="6" t="s">
        <v>1049</v>
      </c>
      <c r="E25" s="6" t="s">
        <v>2719</v>
      </c>
      <c r="F25" s="13">
        <v>185</v>
      </c>
      <c r="G25" s="6">
        <v>1</v>
      </c>
      <c r="H25" s="13">
        <f t="shared" si="0"/>
        <v>185</v>
      </c>
      <c r="I25" s="6" t="s">
        <v>1022</v>
      </c>
      <c r="J25" s="6" t="s">
        <v>1042</v>
      </c>
    </row>
    <row r="26" spans="1:10" x14ac:dyDescent="0.35">
      <c r="A26" s="7">
        <v>41766</v>
      </c>
      <c r="B26" s="6" t="s">
        <v>1073</v>
      </c>
      <c r="C26" s="6" t="s">
        <v>1074</v>
      </c>
      <c r="D26" s="6" t="s">
        <v>1025</v>
      </c>
      <c r="E26" s="6" t="s">
        <v>1014</v>
      </c>
      <c r="F26" s="13">
        <v>295</v>
      </c>
      <c r="G26" s="6">
        <v>2</v>
      </c>
      <c r="H26" s="13">
        <f t="shared" si="0"/>
        <v>590</v>
      </c>
      <c r="I26" s="6" t="s">
        <v>1005</v>
      </c>
      <c r="J26" s="6" t="s">
        <v>1009</v>
      </c>
    </row>
    <row r="27" spans="1:10" x14ac:dyDescent="0.35">
      <c r="A27" s="7">
        <v>41766</v>
      </c>
      <c r="B27" s="6" t="s">
        <v>1075</v>
      </c>
      <c r="C27" s="6" t="s">
        <v>1076</v>
      </c>
      <c r="D27" s="6" t="s">
        <v>1017</v>
      </c>
      <c r="E27" s="6" t="s">
        <v>1014</v>
      </c>
      <c r="F27" s="13">
        <v>295</v>
      </c>
      <c r="G27" s="6">
        <v>4</v>
      </c>
      <c r="H27" s="13">
        <f t="shared" si="0"/>
        <v>1180</v>
      </c>
      <c r="I27" s="6" t="s">
        <v>1022</v>
      </c>
      <c r="J27" s="6" t="s">
        <v>1009</v>
      </c>
    </row>
    <row r="28" spans="1:10" x14ac:dyDescent="0.35">
      <c r="A28" s="7">
        <v>41764</v>
      </c>
      <c r="B28" s="6" t="s">
        <v>1077</v>
      </c>
      <c r="C28" s="6" t="s">
        <v>1078</v>
      </c>
      <c r="D28" s="6" t="s">
        <v>1059</v>
      </c>
      <c r="E28" s="6" t="s">
        <v>1014</v>
      </c>
      <c r="F28" s="13">
        <v>295</v>
      </c>
      <c r="G28" s="6">
        <v>1</v>
      </c>
      <c r="H28" s="13">
        <f t="shared" si="0"/>
        <v>295</v>
      </c>
      <c r="I28" s="6" t="s">
        <v>1022</v>
      </c>
      <c r="J28" s="6" t="s">
        <v>1006</v>
      </c>
    </row>
    <row r="29" spans="1:10" x14ac:dyDescent="0.35">
      <c r="A29" s="7">
        <v>41763</v>
      </c>
      <c r="B29" s="6" t="s">
        <v>1015</v>
      </c>
      <c r="C29" s="6" t="s">
        <v>1016</v>
      </c>
      <c r="D29" s="6" t="s">
        <v>1017</v>
      </c>
      <c r="E29" s="6" t="s">
        <v>1026</v>
      </c>
      <c r="F29" s="13">
        <v>149</v>
      </c>
      <c r="G29" s="6">
        <v>2</v>
      </c>
      <c r="H29" s="13">
        <f t="shared" si="0"/>
        <v>298</v>
      </c>
      <c r="I29" s="6" t="s">
        <v>1005</v>
      </c>
      <c r="J29" s="6" t="s">
        <v>1009</v>
      </c>
    </row>
    <row r="30" spans="1:10" x14ac:dyDescent="0.35">
      <c r="A30" s="7">
        <v>41761</v>
      </c>
      <c r="B30" s="6" t="s">
        <v>1079</v>
      </c>
      <c r="C30" s="6" t="s">
        <v>1080</v>
      </c>
      <c r="D30" s="6" t="s">
        <v>1081</v>
      </c>
      <c r="E30" s="6" t="s">
        <v>1082</v>
      </c>
      <c r="F30" s="13">
        <v>399</v>
      </c>
      <c r="G30" s="6">
        <v>2</v>
      </c>
      <c r="H30" s="13">
        <f t="shared" si="0"/>
        <v>798</v>
      </c>
      <c r="I30" s="6" t="s">
        <v>1005</v>
      </c>
      <c r="J30" s="6" t="s">
        <v>1038</v>
      </c>
    </row>
    <row r="31" spans="1:10" x14ac:dyDescent="0.35">
      <c r="A31" s="7">
        <v>41760</v>
      </c>
      <c r="B31" s="6" t="s">
        <v>1032</v>
      </c>
      <c r="C31" s="6" t="s">
        <v>1033</v>
      </c>
      <c r="D31" s="6" t="s">
        <v>1034</v>
      </c>
      <c r="E31" s="6" t="s">
        <v>1083</v>
      </c>
      <c r="F31" s="13">
        <v>199</v>
      </c>
      <c r="G31" s="6">
        <v>1</v>
      </c>
      <c r="H31" s="13">
        <f t="shared" si="0"/>
        <v>199</v>
      </c>
      <c r="I31" s="6" t="s">
        <v>1022</v>
      </c>
      <c r="J31" s="6" t="s">
        <v>1042</v>
      </c>
    </row>
    <row r="32" spans="1:10" x14ac:dyDescent="0.35">
      <c r="A32" s="7">
        <v>41759</v>
      </c>
      <c r="B32" s="6" t="s">
        <v>1043</v>
      </c>
      <c r="C32" s="6" t="s">
        <v>1084</v>
      </c>
      <c r="D32" s="6" t="s">
        <v>1065</v>
      </c>
      <c r="E32" s="6" t="s">
        <v>1053</v>
      </c>
      <c r="F32" s="13">
        <v>187</v>
      </c>
      <c r="G32" s="6">
        <v>2</v>
      </c>
      <c r="H32" s="13">
        <f t="shared" si="0"/>
        <v>374</v>
      </c>
      <c r="I32" s="6" t="s">
        <v>1022</v>
      </c>
      <c r="J32" s="6" t="s">
        <v>1009</v>
      </c>
    </row>
    <row r="33" spans="1:10" x14ac:dyDescent="0.35">
      <c r="A33" s="7">
        <v>41759</v>
      </c>
      <c r="B33" s="6" t="s">
        <v>1085</v>
      </c>
      <c r="C33" s="6" t="s">
        <v>1086</v>
      </c>
      <c r="D33" s="6" t="s">
        <v>1037</v>
      </c>
      <c r="E33" s="6" t="s">
        <v>1087</v>
      </c>
      <c r="F33" s="13">
        <v>245</v>
      </c>
      <c r="G33" s="6">
        <v>2</v>
      </c>
      <c r="H33" s="13">
        <f t="shared" si="0"/>
        <v>490</v>
      </c>
      <c r="I33" s="6" t="s">
        <v>1005</v>
      </c>
      <c r="J33" s="6" t="s">
        <v>1006</v>
      </c>
    </row>
    <row r="34" spans="1:10" x14ac:dyDescent="0.35">
      <c r="A34" s="7">
        <v>41759</v>
      </c>
      <c r="B34" s="6" t="s">
        <v>1088</v>
      </c>
      <c r="C34" s="6" t="s">
        <v>1089</v>
      </c>
      <c r="D34" s="6" t="s">
        <v>1056</v>
      </c>
      <c r="E34" s="6" t="s">
        <v>1026</v>
      </c>
      <c r="F34" s="13">
        <v>149</v>
      </c>
      <c r="G34" s="6">
        <v>3</v>
      </c>
      <c r="H34" s="13">
        <f t="shared" si="0"/>
        <v>447</v>
      </c>
      <c r="I34" s="6" t="s">
        <v>1022</v>
      </c>
      <c r="J34" s="6" t="s">
        <v>1009</v>
      </c>
    </row>
    <row r="35" spans="1:10" x14ac:dyDescent="0.35">
      <c r="A35" s="7">
        <v>41759</v>
      </c>
      <c r="B35" s="6" t="s">
        <v>1068</v>
      </c>
      <c r="C35" s="6" t="s">
        <v>1069</v>
      </c>
      <c r="D35" s="6" t="s">
        <v>1026</v>
      </c>
      <c r="E35" s="6" t="s">
        <v>1010</v>
      </c>
      <c r="F35" s="13">
        <v>399</v>
      </c>
      <c r="G35" s="6">
        <v>1</v>
      </c>
      <c r="H35" s="13">
        <f t="shared" si="0"/>
        <v>399</v>
      </c>
      <c r="I35" s="6" t="s">
        <v>1005</v>
      </c>
      <c r="J35" s="6" t="s">
        <v>1038</v>
      </c>
    </row>
    <row r="36" spans="1:10" x14ac:dyDescent="0.35">
      <c r="A36" s="7">
        <v>41756</v>
      </c>
      <c r="B36" s="6" t="s">
        <v>1043</v>
      </c>
      <c r="C36" s="6" t="s">
        <v>1090</v>
      </c>
      <c r="D36" s="6" t="s">
        <v>1091</v>
      </c>
      <c r="E36" s="6" t="s">
        <v>1046</v>
      </c>
      <c r="F36" s="13">
        <v>365</v>
      </c>
      <c r="G36" s="6">
        <v>1</v>
      </c>
      <c r="H36" s="13">
        <f t="shared" si="0"/>
        <v>365</v>
      </c>
      <c r="I36" s="6" t="s">
        <v>1005</v>
      </c>
      <c r="J36" s="6" t="s">
        <v>1006</v>
      </c>
    </row>
    <row r="37" spans="1:10" x14ac:dyDescent="0.35">
      <c r="A37" s="7">
        <v>41747</v>
      </c>
      <c r="B37" s="6" t="s">
        <v>1032</v>
      </c>
      <c r="C37" s="6" t="s">
        <v>1033</v>
      </c>
      <c r="D37" s="6" t="s">
        <v>1034</v>
      </c>
      <c r="E37" s="6" t="s">
        <v>1010</v>
      </c>
      <c r="F37" s="13">
        <v>399</v>
      </c>
      <c r="G37" s="6">
        <v>2</v>
      </c>
      <c r="H37" s="13">
        <f t="shared" si="0"/>
        <v>798</v>
      </c>
      <c r="I37" s="6" t="s">
        <v>1022</v>
      </c>
      <c r="J37" s="6" t="s">
        <v>1027</v>
      </c>
    </row>
    <row r="38" spans="1:10" x14ac:dyDescent="0.35">
      <c r="A38" s="7">
        <v>41747</v>
      </c>
      <c r="B38" s="6" t="s">
        <v>1035</v>
      </c>
      <c r="C38" s="6" t="s">
        <v>1036</v>
      </c>
      <c r="D38" s="6" t="s">
        <v>1037</v>
      </c>
      <c r="E38" s="6" t="s">
        <v>1041</v>
      </c>
      <c r="F38" s="13">
        <v>299</v>
      </c>
      <c r="G38" s="6">
        <v>2</v>
      </c>
      <c r="H38" s="13">
        <f t="shared" si="0"/>
        <v>598</v>
      </c>
      <c r="I38" s="6" t="s">
        <v>1005</v>
      </c>
      <c r="J38" s="6" t="s">
        <v>1027</v>
      </c>
    </row>
    <row r="39" spans="1:10" x14ac:dyDescent="0.35">
      <c r="A39" s="7">
        <v>41747</v>
      </c>
      <c r="B39" s="6" t="s">
        <v>1060</v>
      </c>
      <c r="C39" s="6" t="s">
        <v>1061</v>
      </c>
      <c r="D39" s="6" t="s">
        <v>1017</v>
      </c>
      <c r="E39" s="6" t="s">
        <v>1041</v>
      </c>
      <c r="F39" s="13">
        <v>299</v>
      </c>
      <c r="G39" s="6">
        <v>1</v>
      </c>
      <c r="H39" s="13">
        <f t="shared" si="0"/>
        <v>299</v>
      </c>
      <c r="I39" s="6" t="s">
        <v>1022</v>
      </c>
      <c r="J39" s="6" t="s">
        <v>1006</v>
      </c>
    </row>
    <row r="40" spans="1:10" x14ac:dyDescent="0.35">
      <c r="A40" s="7">
        <v>41745</v>
      </c>
      <c r="B40" s="6" t="s">
        <v>1023</v>
      </c>
      <c r="C40" s="6" t="s">
        <v>1092</v>
      </c>
      <c r="D40" s="6" t="s">
        <v>1045</v>
      </c>
      <c r="E40" s="6" t="s">
        <v>1021</v>
      </c>
      <c r="F40" s="13">
        <v>99</v>
      </c>
      <c r="G40" s="6">
        <v>3</v>
      </c>
      <c r="H40" s="13">
        <f t="shared" si="0"/>
        <v>297</v>
      </c>
      <c r="I40" s="6" t="s">
        <v>1005</v>
      </c>
      <c r="J40" s="6" t="s">
        <v>1038</v>
      </c>
    </row>
    <row r="41" spans="1:10" x14ac:dyDescent="0.35">
      <c r="A41" s="7">
        <v>41745</v>
      </c>
      <c r="B41" s="6" t="s">
        <v>1023</v>
      </c>
      <c r="C41" s="6" t="s">
        <v>1092</v>
      </c>
      <c r="D41" s="6" t="s">
        <v>1045</v>
      </c>
      <c r="E41" s="6" t="s">
        <v>1021</v>
      </c>
      <c r="F41" s="13">
        <v>99</v>
      </c>
      <c r="G41" s="6">
        <v>2</v>
      </c>
      <c r="H41" s="13">
        <f t="shared" si="0"/>
        <v>198</v>
      </c>
      <c r="I41" s="6" t="s">
        <v>1005</v>
      </c>
      <c r="J41" s="6" t="s">
        <v>1009</v>
      </c>
    </row>
    <row r="42" spans="1:10" x14ac:dyDescent="0.35">
      <c r="A42" s="7">
        <v>41743</v>
      </c>
      <c r="B42" s="6" t="s">
        <v>1088</v>
      </c>
      <c r="C42" s="6" t="s">
        <v>1089</v>
      </c>
      <c r="D42" s="6" t="s">
        <v>1056</v>
      </c>
      <c r="E42" s="6" t="s">
        <v>1053</v>
      </c>
      <c r="F42" s="13">
        <v>187</v>
      </c>
      <c r="G42" s="6">
        <v>2</v>
      </c>
      <c r="H42" s="13">
        <f t="shared" si="0"/>
        <v>374</v>
      </c>
      <c r="I42" s="6" t="s">
        <v>1005</v>
      </c>
      <c r="J42" s="6" t="s">
        <v>1006</v>
      </c>
    </row>
    <row r="43" spans="1:10" x14ac:dyDescent="0.35">
      <c r="A43" s="7">
        <v>41743</v>
      </c>
      <c r="B43" s="6" t="s">
        <v>1028</v>
      </c>
      <c r="C43" s="6" t="s">
        <v>1029</v>
      </c>
      <c r="D43" s="6" t="s">
        <v>1030</v>
      </c>
      <c r="E43" s="6" t="s">
        <v>1021</v>
      </c>
      <c r="F43" s="13">
        <v>99</v>
      </c>
      <c r="G43" s="6">
        <v>1</v>
      </c>
      <c r="H43" s="13">
        <f t="shared" si="0"/>
        <v>99</v>
      </c>
      <c r="I43" s="6" t="s">
        <v>1022</v>
      </c>
      <c r="J43" s="6" t="s">
        <v>1009</v>
      </c>
    </row>
    <row r="44" spans="1:10" x14ac:dyDescent="0.35">
      <c r="A44" s="7">
        <v>41742</v>
      </c>
      <c r="B44" s="6" t="s">
        <v>1093</v>
      </c>
      <c r="C44" s="6" t="s">
        <v>1094</v>
      </c>
      <c r="D44" s="6" t="s">
        <v>1026</v>
      </c>
      <c r="E44" s="6" t="s">
        <v>1026</v>
      </c>
      <c r="F44" s="13">
        <v>149</v>
      </c>
      <c r="G44" s="6">
        <v>1</v>
      </c>
      <c r="H44" s="13">
        <f t="shared" si="0"/>
        <v>149</v>
      </c>
      <c r="I44" s="6" t="s">
        <v>1022</v>
      </c>
      <c r="J44" s="6" t="s">
        <v>1009</v>
      </c>
    </row>
    <row r="45" spans="1:10" x14ac:dyDescent="0.35">
      <c r="A45" s="7">
        <v>41742</v>
      </c>
      <c r="B45" s="6" t="s">
        <v>1095</v>
      </c>
      <c r="C45" s="6" t="s">
        <v>1096</v>
      </c>
      <c r="D45" s="6" t="s">
        <v>1097</v>
      </c>
      <c r="E45" s="6" t="s">
        <v>1082</v>
      </c>
      <c r="F45" s="13">
        <v>399</v>
      </c>
      <c r="G45" s="6">
        <v>2</v>
      </c>
      <c r="H45" s="13">
        <f t="shared" si="0"/>
        <v>798</v>
      </c>
      <c r="I45" s="6" t="s">
        <v>1005</v>
      </c>
      <c r="J45" s="6" t="s">
        <v>1027</v>
      </c>
    </row>
    <row r="46" spans="1:10" x14ac:dyDescent="0.35">
      <c r="A46" s="7">
        <v>41739</v>
      </c>
      <c r="B46" s="6" t="s">
        <v>1047</v>
      </c>
      <c r="C46" s="6" t="s">
        <v>1048</v>
      </c>
      <c r="D46" s="6" t="s">
        <v>1049</v>
      </c>
      <c r="E46" s="6" t="s">
        <v>271</v>
      </c>
      <c r="F46" s="13">
        <v>949</v>
      </c>
      <c r="G46" s="6">
        <v>5</v>
      </c>
      <c r="H46" s="13">
        <f t="shared" si="0"/>
        <v>4745</v>
      </c>
      <c r="I46" s="6" t="s">
        <v>1022</v>
      </c>
      <c r="J46" s="6" t="s">
        <v>1027</v>
      </c>
    </row>
    <row r="47" spans="1:10" x14ac:dyDescent="0.35">
      <c r="A47" s="7">
        <v>41739</v>
      </c>
      <c r="B47" s="6" t="s">
        <v>1079</v>
      </c>
      <c r="C47" s="6" t="s">
        <v>1098</v>
      </c>
      <c r="D47" s="6" t="s">
        <v>1026</v>
      </c>
      <c r="E47" s="6" t="s">
        <v>1014</v>
      </c>
      <c r="F47" s="13">
        <v>295</v>
      </c>
      <c r="G47" s="6">
        <v>1</v>
      </c>
      <c r="H47" s="13">
        <f t="shared" si="0"/>
        <v>295</v>
      </c>
      <c r="I47" s="6" t="s">
        <v>1005</v>
      </c>
      <c r="J47" s="6" t="s">
        <v>1009</v>
      </c>
    </row>
    <row r="48" spans="1:10" x14ac:dyDescent="0.35">
      <c r="A48" s="7">
        <v>41739</v>
      </c>
      <c r="B48" s="6" t="s">
        <v>1099</v>
      </c>
      <c r="C48" s="6" t="s">
        <v>1100</v>
      </c>
      <c r="D48" s="6" t="s">
        <v>1045</v>
      </c>
      <c r="E48" s="6" t="s">
        <v>1062</v>
      </c>
      <c r="F48" s="13">
        <v>349</v>
      </c>
      <c r="G48" s="6">
        <v>2</v>
      </c>
      <c r="H48" s="13">
        <f t="shared" si="0"/>
        <v>698</v>
      </c>
      <c r="I48" s="6" t="s">
        <v>1022</v>
      </c>
      <c r="J48" s="6" t="s">
        <v>1006</v>
      </c>
    </row>
    <row r="49" spans="1:10" x14ac:dyDescent="0.35">
      <c r="A49" s="7">
        <v>41738</v>
      </c>
      <c r="B49" s="6" t="s">
        <v>1063</v>
      </c>
      <c r="C49" s="6" t="s">
        <v>1101</v>
      </c>
      <c r="D49" s="6" t="s">
        <v>1059</v>
      </c>
      <c r="E49" s="6" t="s">
        <v>1083</v>
      </c>
      <c r="F49" s="13">
        <v>199</v>
      </c>
      <c r="G49" s="6">
        <v>2</v>
      </c>
      <c r="H49" s="13">
        <f t="shared" si="0"/>
        <v>398</v>
      </c>
      <c r="I49" s="6" t="s">
        <v>1005</v>
      </c>
      <c r="J49" s="6" t="s">
        <v>1027</v>
      </c>
    </row>
    <row r="50" spans="1:10" x14ac:dyDescent="0.35">
      <c r="A50" s="7">
        <v>41738</v>
      </c>
      <c r="B50" s="6" t="s">
        <v>1073</v>
      </c>
      <c r="C50" s="6" t="s">
        <v>1074</v>
      </c>
      <c r="D50" s="6" t="s">
        <v>1025</v>
      </c>
      <c r="E50" s="6" t="s">
        <v>1082</v>
      </c>
      <c r="F50" s="13">
        <v>399</v>
      </c>
      <c r="G50" s="6">
        <v>2</v>
      </c>
      <c r="H50" s="13">
        <f t="shared" si="0"/>
        <v>798</v>
      </c>
      <c r="I50" s="6" t="s">
        <v>1005</v>
      </c>
      <c r="J50" s="6" t="s">
        <v>1006</v>
      </c>
    </row>
    <row r="51" spans="1:10" x14ac:dyDescent="0.35">
      <c r="A51" s="7">
        <v>41737</v>
      </c>
      <c r="B51" s="6" t="s">
        <v>1015</v>
      </c>
      <c r="C51" s="6" t="s">
        <v>1016</v>
      </c>
      <c r="D51" s="6" t="s">
        <v>1017</v>
      </c>
      <c r="E51" s="6" t="s">
        <v>1083</v>
      </c>
      <c r="F51" s="13">
        <v>199</v>
      </c>
      <c r="G51" s="6">
        <v>2</v>
      </c>
      <c r="H51" s="13">
        <f t="shared" si="0"/>
        <v>398</v>
      </c>
      <c r="I51" s="6" t="s">
        <v>1022</v>
      </c>
      <c r="J51" s="6" t="s">
        <v>1038</v>
      </c>
    </row>
    <row r="52" spans="1:10" x14ac:dyDescent="0.35">
      <c r="A52" s="7">
        <v>41736</v>
      </c>
      <c r="B52" s="6" t="s">
        <v>1102</v>
      </c>
      <c r="C52" s="6" t="s">
        <v>1103</v>
      </c>
      <c r="D52" s="6" t="s">
        <v>1097</v>
      </c>
      <c r="E52" s="6" t="s">
        <v>1041</v>
      </c>
      <c r="F52" s="13">
        <v>299</v>
      </c>
      <c r="G52" s="6">
        <v>2</v>
      </c>
      <c r="H52" s="13">
        <f t="shared" si="0"/>
        <v>598</v>
      </c>
      <c r="I52" s="6" t="s">
        <v>1005</v>
      </c>
      <c r="J52" s="6" t="s">
        <v>1009</v>
      </c>
    </row>
    <row r="53" spans="1:10" x14ac:dyDescent="0.35">
      <c r="A53" s="7">
        <v>41735</v>
      </c>
      <c r="B53" s="6" t="s">
        <v>1104</v>
      </c>
      <c r="C53" s="6" t="s">
        <v>1105</v>
      </c>
      <c r="D53" s="6" t="s">
        <v>1026</v>
      </c>
      <c r="E53" s="6" t="s">
        <v>1070</v>
      </c>
      <c r="F53" s="13">
        <v>469</v>
      </c>
      <c r="G53" s="6">
        <v>1</v>
      </c>
      <c r="H53" s="13">
        <f t="shared" si="0"/>
        <v>469</v>
      </c>
      <c r="I53" s="6" t="s">
        <v>1005</v>
      </c>
      <c r="J53" s="6" t="s">
        <v>1042</v>
      </c>
    </row>
    <row r="54" spans="1:10" x14ac:dyDescent="0.35">
      <c r="A54" s="7">
        <v>41734</v>
      </c>
      <c r="B54" s="6" t="s">
        <v>1102</v>
      </c>
      <c r="C54" s="6" t="s">
        <v>1103</v>
      </c>
      <c r="D54" s="6" t="s">
        <v>1097</v>
      </c>
      <c r="E54" s="6" t="s">
        <v>1046</v>
      </c>
      <c r="F54" s="13">
        <v>365</v>
      </c>
      <c r="G54" s="6">
        <v>1</v>
      </c>
      <c r="H54" s="13">
        <f t="shared" si="0"/>
        <v>365</v>
      </c>
      <c r="I54" s="6" t="s">
        <v>1022</v>
      </c>
      <c r="J54" s="6" t="s">
        <v>1027</v>
      </c>
    </row>
    <row r="55" spans="1:10" x14ac:dyDescent="0.35">
      <c r="A55" s="7">
        <v>41734</v>
      </c>
      <c r="B55" s="6" t="s">
        <v>1106</v>
      </c>
      <c r="C55" s="6" t="s">
        <v>1107</v>
      </c>
      <c r="D55" s="6" t="s">
        <v>1108</v>
      </c>
      <c r="E55" s="6" t="s">
        <v>1052</v>
      </c>
      <c r="F55" s="13">
        <v>349</v>
      </c>
      <c r="G55" s="6">
        <v>4</v>
      </c>
      <c r="H55" s="13">
        <f t="shared" si="0"/>
        <v>1396</v>
      </c>
      <c r="I55" s="6" t="s">
        <v>1005</v>
      </c>
      <c r="J55" s="6" t="s">
        <v>1042</v>
      </c>
    </row>
    <row r="56" spans="1:10" x14ac:dyDescent="0.35">
      <c r="A56" s="7">
        <v>41732</v>
      </c>
      <c r="B56" s="6" t="s">
        <v>1104</v>
      </c>
      <c r="C56" s="6" t="s">
        <v>1105</v>
      </c>
      <c r="D56" s="6" t="s">
        <v>1026</v>
      </c>
      <c r="E56" s="6" t="s">
        <v>1021</v>
      </c>
      <c r="F56" s="13">
        <v>99</v>
      </c>
      <c r="G56" s="6">
        <v>1</v>
      </c>
      <c r="H56" s="13">
        <f t="shared" si="0"/>
        <v>99</v>
      </c>
      <c r="I56" s="6" t="s">
        <v>1022</v>
      </c>
      <c r="J56" s="6" t="s">
        <v>1042</v>
      </c>
    </row>
    <row r="57" spans="1:10" x14ac:dyDescent="0.35">
      <c r="A57" s="7">
        <v>41730</v>
      </c>
      <c r="B57" s="6" t="s">
        <v>1035</v>
      </c>
      <c r="C57" s="6" t="s">
        <v>1036</v>
      </c>
      <c r="D57" s="6" t="s">
        <v>1037</v>
      </c>
      <c r="E57" s="6" t="s">
        <v>1053</v>
      </c>
      <c r="F57" s="13">
        <v>187</v>
      </c>
      <c r="G57" s="6">
        <v>2</v>
      </c>
      <c r="H57" s="13">
        <f t="shared" si="0"/>
        <v>374</v>
      </c>
      <c r="I57" s="6" t="s">
        <v>1005</v>
      </c>
      <c r="J57" s="6" t="s">
        <v>1042</v>
      </c>
    </row>
    <row r="58" spans="1:10" x14ac:dyDescent="0.35">
      <c r="A58" s="7">
        <v>41730</v>
      </c>
      <c r="B58" s="6" t="s">
        <v>1109</v>
      </c>
      <c r="C58" s="6" t="s">
        <v>1110</v>
      </c>
      <c r="D58" s="6" t="s">
        <v>1034</v>
      </c>
      <c r="E58" s="6" t="s">
        <v>1087</v>
      </c>
      <c r="F58" s="13">
        <v>245</v>
      </c>
      <c r="G58" s="6">
        <v>1</v>
      </c>
      <c r="H58" s="13">
        <f t="shared" si="0"/>
        <v>245</v>
      </c>
      <c r="I58" s="6" t="s">
        <v>1005</v>
      </c>
      <c r="J58" s="6" t="s">
        <v>1027</v>
      </c>
    </row>
    <row r="59" spans="1:10" x14ac:dyDescent="0.35">
      <c r="A59" s="7">
        <v>41729</v>
      </c>
      <c r="B59" s="6" t="s">
        <v>1099</v>
      </c>
      <c r="C59" s="6" t="s">
        <v>1100</v>
      </c>
      <c r="D59" s="6" t="s">
        <v>1045</v>
      </c>
      <c r="E59" s="6" t="s">
        <v>1083</v>
      </c>
      <c r="F59" s="13">
        <v>199</v>
      </c>
      <c r="G59" s="6">
        <v>1</v>
      </c>
      <c r="H59" s="13">
        <f t="shared" si="0"/>
        <v>199</v>
      </c>
      <c r="I59" s="6" t="s">
        <v>1022</v>
      </c>
      <c r="J59" s="6" t="s">
        <v>1042</v>
      </c>
    </row>
    <row r="60" spans="1:10" x14ac:dyDescent="0.35">
      <c r="A60" s="7">
        <v>41729</v>
      </c>
      <c r="B60" s="6" t="s">
        <v>1073</v>
      </c>
      <c r="C60" s="6" t="s">
        <v>1111</v>
      </c>
      <c r="D60" s="6" t="s">
        <v>1112</v>
      </c>
      <c r="E60" s="6" t="s">
        <v>1026</v>
      </c>
      <c r="F60" s="13">
        <v>149</v>
      </c>
      <c r="G60" s="6">
        <v>1</v>
      </c>
      <c r="H60" s="13">
        <f t="shared" si="0"/>
        <v>149</v>
      </c>
      <c r="I60" s="6" t="s">
        <v>1005</v>
      </c>
      <c r="J60" s="6" t="s">
        <v>1006</v>
      </c>
    </row>
    <row r="61" spans="1:10" x14ac:dyDescent="0.35">
      <c r="A61" s="7">
        <v>41729</v>
      </c>
      <c r="B61" s="6" t="s">
        <v>1113</v>
      </c>
      <c r="C61" s="6" t="s">
        <v>1114</v>
      </c>
      <c r="D61" s="6" t="s">
        <v>1017</v>
      </c>
      <c r="E61" s="6" t="s">
        <v>1082</v>
      </c>
      <c r="F61" s="13">
        <v>399</v>
      </c>
      <c r="G61" s="6">
        <v>2</v>
      </c>
      <c r="H61" s="13">
        <f t="shared" si="0"/>
        <v>798</v>
      </c>
      <c r="I61" s="6" t="s">
        <v>1022</v>
      </c>
      <c r="J61" s="6" t="s">
        <v>1042</v>
      </c>
    </row>
    <row r="62" spans="1:10" x14ac:dyDescent="0.35">
      <c r="A62" s="7">
        <v>41726</v>
      </c>
      <c r="B62" s="6" t="s">
        <v>1043</v>
      </c>
      <c r="C62" s="6" t="s">
        <v>1044</v>
      </c>
      <c r="D62" s="6" t="s">
        <v>1045</v>
      </c>
      <c r="E62" s="6" t="s">
        <v>1083</v>
      </c>
      <c r="F62" s="13">
        <v>199</v>
      </c>
      <c r="G62" s="6">
        <v>1</v>
      </c>
      <c r="H62" s="13">
        <f t="shared" si="0"/>
        <v>199</v>
      </c>
      <c r="I62" s="6" t="s">
        <v>1022</v>
      </c>
      <c r="J62" s="6" t="s">
        <v>1009</v>
      </c>
    </row>
    <row r="63" spans="1:10" x14ac:dyDescent="0.35">
      <c r="A63" s="7">
        <v>41723</v>
      </c>
      <c r="B63" s="6" t="s">
        <v>1071</v>
      </c>
      <c r="C63" s="6" t="s">
        <v>1115</v>
      </c>
      <c r="D63" s="6" t="s">
        <v>1112</v>
      </c>
      <c r="E63" s="6" t="s">
        <v>702</v>
      </c>
      <c r="F63" s="13">
        <v>999</v>
      </c>
      <c r="G63" s="6">
        <v>2</v>
      </c>
      <c r="H63" s="13">
        <f t="shared" si="0"/>
        <v>1998</v>
      </c>
      <c r="I63" s="6" t="s">
        <v>1005</v>
      </c>
      <c r="J63" s="6" t="s">
        <v>1009</v>
      </c>
    </row>
    <row r="64" spans="1:10" x14ac:dyDescent="0.35">
      <c r="A64" s="7">
        <v>41721</v>
      </c>
      <c r="B64" s="6" t="s">
        <v>1104</v>
      </c>
      <c r="C64" s="6" t="s">
        <v>1116</v>
      </c>
      <c r="D64" s="6" t="s">
        <v>1045</v>
      </c>
      <c r="E64" s="6" t="s">
        <v>271</v>
      </c>
      <c r="F64" s="13">
        <v>949</v>
      </c>
      <c r="G64" s="6">
        <v>1</v>
      </c>
      <c r="H64" s="13">
        <f t="shared" si="0"/>
        <v>949</v>
      </c>
      <c r="I64" s="6" t="s">
        <v>1005</v>
      </c>
      <c r="J64" s="6" t="s">
        <v>1006</v>
      </c>
    </row>
    <row r="65" spans="1:10" x14ac:dyDescent="0.35">
      <c r="A65" s="7">
        <v>41720</v>
      </c>
      <c r="B65" s="6" t="s">
        <v>1095</v>
      </c>
      <c r="C65" s="6" t="s">
        <v>1117</v>
      </c>
      <c r="D65" s="6" t="s">
        <v>1045</v>
      </c>
      <c r="E65" s="6" t="s">
        <v>1118</v>
      </c>
      <c r="F65" s="13">
        <v>265</v>
      </c>
      <c r="G65" s="6">
        <v>2</v>
      </c>
      <c r="H65" s="13">
        <f t="shared" si="0"/>
        <v>530</v>
      </c>
      <c r="I65" s="6" t="s">
        <v>1005</v>
      </c>
      <c r="J65" s="6" t="s">
        <v>1006</v>
      </c>
    </row>
    <row r="66" spans="1:10" x14ac:dyDescent="0.35">
      <c r="A66" s="7">
        <v>41720</v>
      </c>
      <c r="B66" s="6" t="s">
        <v>1075</v>
      </c>
      <c r="C66" s="6" t="s">
        <v>1076</v>
      </c>
      <c r="D66" s="6" t="s">
        <v>1017</v>
      </c>
      <c r="E66" s="6" t="s">
        <v>1041</v>
      </c>
      <c r="F66" s="13">
        <v>299</v>
      </c>
      <c r="G66" s="6">
        <v>5</v>
      </c>
      <c r="H66" s="13">
        <f t="shared" ref="H66:H129" si="1">F66*G66</f>
        <v>1495</v>
      </c>
      <c r="I66" s="6" t="s">
        <v>1005</v>
      </c>
      <c r="J66" s="6" t="s">
        <v>1009</v>
      </c>
    </row>
    <row r="67" spans="1:10" x14ac:dyDescent="0.35">
      <c r="A67" s="7">
        <v>41719</v>
      </c>
      <c r="B67" s="6" t="s">
        <v>1088</v>
      </c>
      <c r="C67" s="6" t="s">
        <v>1089</v>
      </c>
      <c r="D67" s="6" t="s">
        <v>1056</v>
      </c>
      <c r="E67" s="6" t="s">
        <v>1052</v>
      </c>
      <c r="F67" s="13">
        <v>349</v>
      </c>
      <c r="G67" s="6">
        <v>1</v>
      </c>
      <c r="H67" s="13">
        <f t="shared" si="1"/>
        <v>349</v>
      </c>
      <c r="I67" s="6" t="s">
        <v>1022</v>
      </c>
      <c r="J67" s="6" t="s">
        <v>1027</v>
      </c>
    </row>
    <row r="68" spans="1:10" x14ac:dyDescent="0.35">
      <c r="A68" s="7">
        <v>41717</v>
      </c>
      <c r="B68" s="6" t="s">
        <v>1063</v>
      </c>
      <c r="C68" s="6" t="s">
        <v>1064</v>
      </c>
      <c r="D68" s="6" t="s">
        <v>1065</v>
      </c>
      <c r="E68" s="6" t="s">
        <v>2719</v>
      </c>
      <c r="F68" s="13">
        <v>185</v>
      </c>
      <c r="G68" s="6">
        <v>1</v>
      </c>
      <c r="H68" s="13">
        <f t="shared" si="1"/>
        <v>185</v>
      </c>
      <c r="I68" s="6" t="s">
        <v>1005</v>
      </c>
      <c r="J68" s="6" t="s">
        <v>1009</v>
      </c>
    </row>
    <row r="69" spans="1:10" x14ac:dyDescent="0.35">
      <c r="A69" s="7">
        <v>41716</v>
      </c>
      <c r="B69" s="6" t="s">
        <v>1102</v>
      </c>
      <c r="C69" s="6" t="s">
        <v>1103</v>
      </c>
      <c r="D69" s="6" t="s">
        <v>1097</v>
      </c>
      <c r="E69" s="6" t="s">
        <v>1053</v>
      </c>
      <c r="F69" s="13">
        <v>187</v>
      </c>
      <c r="G69" s="6">
        <v>2</v>
      </c>
      <c r="H69" s="13">
        <f t="shared" si="1"/>
        <v>374</v>
      </c>
      <c r="I69" s="6" t="s">
        <v>1005</v>
      </c>
      <c r="J69" s="6" t="s">
        <v>1038</v>
      </c>
    </row>
    <row r="70" spans="1:10" x14ac:dyDescent="0.35">
      <c r="A70" s="7">
        <v>41716</v>
      </c>
      <c r="B70" s="6" t="s">
        <v>1023</v>
      </c>
      <c r="C70" s="6" t="s">
        <v>1024</v>
      </c>
      <c r="D70" s="6" t="s">
        <v>1025</v>
      </c>
      <c r="E70" s="6" t="s">
        <v>1014</v>
      </c>
      <c r="F70" s="13">
        <v>295</v>
      </c>
      <c r="G70" s="6">
        <v>1</v>
      </c>
      <c r="H70" s="13">
        <f t="shared" si="1"/>
        <v>295</v>
      </c>
      <c r="I70" s="6" t="s">
        <v>1005</v>
      </c>
      <c r="J70" s="6" t="s">
        <v>1038</v>
      </c>
    </row>
    <row r="71" spans="1:10" x14ac:dyDescent="0.35">
      <c r="A71" s="7">
        <v>41716</v>
      </c>
      <c r="B71" s="6" t="s">
        <v>1095</v>
      </c>
      <c r="C71" s="6" t="s">
        <v>1096</v>
      </c>
      <c r="D71" s="6" t="s">
        <v>1097</v>
      </c>
      <c r="E71" s="6" t="s">
        <v>1062</v>
      </c>
      <c r="F71" s="13">
        <v>349</v>
      </c>
      <c r="G71" s="6">
        <v>2</v>
      </c>
      <c r="H71" s="13">
        <f t="shared" si="1"/>
        <v>698</v>
      </c>
      <c r="I71" s="6" t="s">
        <v>1022</v>
      </c>
      <c r="J71" s="6" t="s">
        <v>1027</v>
      </c>
    </row>
    <row r="72" spans="1:10" x14ac:dyDescent="0.35">
      <c r="A72" s="7">
        <v>41714</v>
      </c>
      <c r="B72" s="6" t="s">
        <v>1085</v>
      </c>
      <c r="C72" s="6" t="s">
        <v>1119</v>
      </c>
      <c r="D72" s="6" t="s">
        <v>1045</v>
      </c>
      <c r="E72" s="6" t="s">
        <v>1062</v>
      </c>
      <c r="F72" s="13">
        <v>349</v>
      </c>
      <c r="G72" s="6">
        <v>1</v>
      </c>
      <c r="H72" s="13">
        <f t="shared" si="1"/>
        <v>349</v>
      </c>
      <c r="I72" s="6" t="s">
        <v>1022</v>
      </c>
      <c r="J72" s="6" t="s">
        <v>1006</v>
      </c>
    </row>
    <row r="73" spans="1:10" x14ac:dyDescent="0.35">
      <c r="A73" s="7">
        <v>41714</v>
      </c>
      <c r="B73" s="6" t="s">
        <v>1057</v>
      </c>
      <c r="C73" s="6" t="s">
        <v>1058</v>
      </c>
      <c r="D73" s="6" t="s">
        <v>1059</v>
      </c>
      <c r="E73" s="6" t="s">
        <v>1062</v>
      </c>
      <c r="F73" s="13">
        <v>349</v>
      </c>
      <c r="G73" s="6">
        <v>1</v>
      </c>
      <c r="H73" s="13">
        <f t="shared" si="1"/>
        <v>349</v>
      </c>
      <c r="I73" s="6" t="s">
        <v>1005</v>
      </c>
      <c r="J73" s="6" t="s">
        <v>1009</v>
      </c>
    </row>
    <row r="74" spans="1:10" x14ac:dyDescent="0.35">
      <c r="A74" s="7">
        <v>41710</v>
      </c>
      <c r="B74" s="6" t="s">
        <v>1120</v>
      </c>
      <c r="C74" s="6" t="s">
        <v>1121</v>
      </c>
      <c r="D74" s="6" t="s">
        <v>1081</v>
      </c>
      <c r="E74" s="6" t="s">
        <v>1083</v>
      </c>
      <c r="F74" s="13">
        <v>199</v>
      </c>
      <c r="G74" s="6">
        <v>1</v>
      </c>
      <c r="H74" s="13">
        <f t="shared" si="1"/>
        <v>199</v>
      </c>
      <c r="I74" s="6" t="s">
        <v>1022</v>
      </c>
      <c r="J74" s="6" t="s">
        <v>1038</v>
      </c>
    </row>
    <row r="75" spans="1:10" x14ac:dyDescent="0.35">
      <c r="A75" s="7">
        <v>41710</v>
      </c>
      <c r="B75" s="6" t="s">
        <v>1102</v>
      </c>
      <c r="C75" s="6" t="s">
        <v>1103</v>
      </c>
      <c r="D75" s="6" t="s">
        <v>1097</v>
      </c>
      <c r="E75" s="6" t="s">
        <v>1083</v>
      </c>
      <c r="F75" s="13">
        <v>199</v>
      </c>
      <c r="G75" s="6">
        <v>6</v>
      </c>
      <c r="H75" s="13">
        <f t="shared" si="1"/>
        <v>1194</v>
      </c>
      <c r="I75" s="6" t="s">
        <v>1005</v>
      </c>
      <c r="J75" s="6" t="s">
        <v>1009</v>
      </c>
    </row>
    <row r="76" spans="1:10" x14ac:dyDescent="0.35">
      <c r="A76" s="7">
        <v>41708</v>
      </c>
      <c r="B76" s="6" t="s">
        <v>1122</v>
      </c>
      <c r="C76" s="6" t="s">
        <v>1044</v>
      </c>
      <c r="D76" s="6" t="s">
        <v>1091</v>
      </c>
      <c r="E76" s="6" t="s">
        <v>1021</v>
      </c>
      <c r="F76" s="13">
        <v>99</v>
      </c>
      <c r="G76" s="6">
        <v>1</v>
      </c>
      <c r="H76" s="13">
        <f t="shared" si="1"/>
        <v>99</v>
      </c>
      <c r="I76" s="6" t="s">
        <v>1005</v>
      </c>
      <c r="J76" s="6" t="s">
        <v>1027</v>
      </c>
    </row>
    <row r="77" spans="1:10" x14ac:dyDescent="0.35">
      <c r="A77" s="7">
        <v>41706</v>
      </c>
      <c r="B77" s="6" t="s">
        <v>1109</v>
      </c>
      <c r="C77" s="6" t="s">
        <v>1110</v>
      </c>
      <c r="D77" s="6" t="s">
        <v>1034</v>
      </c>
      <c r="E77" s="6" t="s">
        <v>1041</v>
      </c>
      <c r="F77" s="13">
        <v>299</v>
      </c>
      <c r="G77" s="6">
        <v>1</v>
      </c>
      <c r="H77" s="13">
        <f t="shared" si="1"/>
        <v>299</v>
      </c>
      <c r="I77" s="6" t="s">
        <v>1005</v>
      </c>
      <c r="J77" s="6" t="s">
        <v>1006</v>
      </c>
    </row>
    <row r="78" spans="1:10" x14ac:dyDescent="0.35">
      <c r="A78" s="7">
        <v>41706</v>
      </c>
      <c r="B78" s="6" t="s">
        <v>1095</v>
      </c>
      <c r="C78" s="6" t="s">
        <v>1117</v>
      </c>
      <c r="D78" s="6" t="s">
        <v>1045</v>
      </c>
      <c r="E78" s="6" t="s">
        <v>1041</v>
      </c>
      <c r="F78" s="13">
        <v>299</v>
      </c>
      <c r="G78" s="6">
        <v>1</v>
      </c>
      <c r="H78" s="13">
        <f t="shared" si="1"/>
        <v>299</v>
      </c>
      <c r="I78" s="6" t="s">
        <v>1005</v>
      </c>
      <c r="J78" s="6" t="s">
        <v>1038</v>
      </c>
    </row>
    <row r="79" spans="1:10" x14ac:dyDescent="0.35">
      <c r="A79" s="7">
        <v>41705</v>
      </c>
      <c r="B79" s="6" t="s">
        <v>1109</v>
      </c>
      <c r="C79" s="6" t="s">
        <v>1110</v>
      </c>
      <c r="D79" s="6" t="s">
        <v>1034</v>
      </c>
      <c r="E79" s="6" t="s">
        <v>1010</v>
      </c>
      <c r="F79" s="13">
        <v>399</v>
      </c>
      <c r="G79" s="6">
        <v>1</v>
      </c>
      <c r="H79" s="13">
        <f t="shared" si="1"/>
        <v>399</v>
      </c>
      <c r="I79" s="6" t="s">
        <v>1022</v>
      </c>
      <c r="J79" s="6" t="s">
        <v>1038</v>
      </c>
    </row>
    <row r="80" spans="1:10" x14ac:dyDescent="0.35">
      <c r="A80" s="7">
        <v>41704</v>
      </c>
      <c r="B80" s="6" t="s">
        <v>1001</v>
      </c>
      <c r="C80" s="6" t="s">
        <v>1123</v>
      </c>
      <c r="D80" s="6" t="s">
        <v>1112</v>
      </c>
      <c r="E80" s="6" t="s">
        <v>1046</v>
      </c>
      <c r="F80" s="13">
        <v>365</v>
      </c>
      <c r="G80" s="6">
        <v>2</v>
      </c>
      <c r="H80" s="13">
        <f t="shared" si="1"/>
        <v>730</v>
      </c>
      <c r="I80" s="6" t="s">
        <v>1005</v>
      </c>
      <c r="J80" s="6" t="s">
        <v>1038</v>
      </c>
    </row>
    <row r="81" spans="1:10" x14ac:dyDescent="0.35">
      <c r="A81" s="7">
        <v>41703</v>
      </c>
      <c r="B81" s="6" t="s">
        <v>1054</v>
      </c>
      <c r="C81" s="6" t="s">
        <v>1055</v>
      </c>
      <c r="D81" s="6" t="s">
        <v>1056</v>
      </c>
      <c r="E81" s="6" t="s">
        <v>1052</v>
      </c>
      <c r="F81" s="13">
        <v>349</v>
      </c>
      <c r="G81" s="6">
        <v>2</v>
      </c>
      <c r="H81" s="13">
        <f t="shared" si="1"/>
        <v>698</v>
      </c>
      <c r="I81" s="6" t="s">
        <v>1005</v>
      </c>
      <c r="J81" s="6" t="s">
        <v>1027</v>
      </c>
    </row>
    <row r="82" spans="1:10" x14ac:dyDescent="0.35">
      <c r="A82" s="7">
        <v>41702</v>
      </c>
      <c r="B82" s="6" t="s">
        <v>1104</v>
      </c>
      <c r="C82" s="6" t="s">
        <v>1105</v>
      </c>
      <c r="D82" s="6" t="s">
        <v>1026</v>
      </c>
      <c r="E82" s="6" t="s">
        <v>2719</v>
      </c>
      <c r="F82" s="13">
        <v>185</v>
      </c>
      <c r="G82" s="6">
        <v>1</v>
      </c>
      <c r="H82" s="13">
        <f t="shared" si="1"/>
        <v>185</v>
      </c>
      <c r="I82" s="6" t="s">
        <v>1005</v>
      </c>
      <c r="J82" s="6" t="s">
        <v>1006</v>
      </c>
    </row>
    <row r="83" spans="1:10" x14ac:dyDescent="0.35">
      <c r="A83" s="7">
        <v>41701</v>
      </c>
      <c r="B83" s="6" t="s">
        <v>1043</v>
      </c>
      <c r="C83" s="6" t="s">
        <v>1084</v>
      </c>
      <c r="D83" s="6" t="s">
        <v>1065</v>
      </c>
      <c r="E83" s="6" t="s">
        <v>2719</v>
      </c>
      <c r="F83" s="13">
        <v>185</v>
      </c>
      <c r="G83" s="6">
        <v>3</v>
      </c>
      <c r="H83" s="13">
        <f t="shared" si="1"/>
        <v>555</v>
      </c>
      <c r="I83" s="6" t="s">
        <v>1005</v>
      </c>
      <c r="J83" s="6" t="s">
        <v>1038</v>
      </c>
    </row>
    <row r="84" spans="1:10" x14ac:dyDescent="0.35">
      <c r="A84" s="7">
        <v>41700</v>
      </c>
      <c r="B84" s="6" t="s">
        <v>1039</v>
      </c>
      <c r="C84" s="6" t="s">
        <v>1040</v>
      </c>
      <c r="D84" s="6" t="s">
        <v>1030</v>
      </c>
      <c r="E84" s="6" t="s">
        <v>1021</v>
      </c>
      <c r="F84" s="13">
        <v>99</v>
      </c>
      <c r="G84" s="6">
        <v>2</v>
      </c>
      <c r="H84" s="13">
        <f t="shared" si="1"/>
        <v>198</v>
      </c>
      <c r="I84" s="6" t="s">
        <v>1005</v>
      </c>
      <c r="J84" s="6" t="s">
        <v>1038</v>
      </c>
    </row>
    <row r="85" spans="1:10" x14ac:dyDescent="0.35">
      <c r="A85" s="7">
        <v>41699</v>
      </c>
      <c r="B85" s="6" t="s">
        <v>1124</v>
      </c>
      <c r="C85" s="6" t="s">
        <v>1125</v>
      </c>
      <c r="D85" s="6" t="s">
        <v>1126</v>
      </c>
      <c r="E85" s="6" t="s">
        <v>1053</v>
      </c>
      <c r="F85" s="13">
        <v>187</v>
      </c>
      <c r="G85" s="6">
        <v>1</v>
      </c>
      <c r="H85" s="13">
        <f t="shared" si="1"/>
        <v>187</v>
      </c>
      <c r="I85" s="6" t="s">
        <v>1022</v>
      </c>
      <c r="J85" s="6" t="s">
        <v>1038</v>
      </c>
    </row>
    <row r="86" spans="1:10" x14ac:dyDescent="0.35">
      <c r="A86" s="7">
        <v>41699</v>
      </c>
      <c r="B86" s="6" t="s">
        <v>1085</v>
      </c>
      <c r="C86" s="6" t="s">
        <v>1086</v>
      </c>
      <c r="D86" s="6" t="s">
        <v>1037</v>
      </c>
      <c r="E86" s="6" t="s">
        <v>1082</v>
      </c>
      <c r="F86" s="13">
        <v>399</v>
      </c>
      <c r="G86" s="6">
        <v>1</v>
      </c>
      <c r="H86" s="13">
        <f t="shared" si="1"/>
        <v>399</v>
      </c>
      <c r="I86" s="6" t="s">
        <v>1005</v>
      </c>
      <c r="J86" s="6" t="s">
        <v>1009</v>
      </c>
    </row>
    <row r="87" spans="1:10" x14ac:dyDescent="0.35">
      <c r="A87" s="7">
        <v>41698</v>
      </c>
      <c r="B87" s="6" t="s">
        <v>1127</v>
      </c>
      <c r="C87" s="6" t="s">
        <v>1128</v>
      </c>
      <c r="D87" s="6" t="s">
        <v>1030</v>
      </c>
      <c r="E87" s="6" t="s">
        <v>1053</v>
      </c>
      <c r="F87" s="13">
        <v>187</v>
      </c>
      <c r="G87" s="6">
        <v>1</v>
      </c>
      <c r="H87" s="13">
        <f t="shared" si="1"/>
        <v>187</v>
      </c>
      <c r="I87" s="6" t="s">
        <v>1022</v>
      </c>
      <c r="J87" s="6" t="s">
        <v>1038</v>
      </c>
    </row>
    <row r="88" spans="1:10" x14ac:dyDescent="0.35">
      <c r="A88" s="7">
        <v>41698</v>
      </c>
      <c r="B88" s="6" t="s">
        <v>1093</v>
      </c>
      <c r="C88" s="6" t="s">
        <v>1094</v>
      </c>
      <c r="D88" s="6" t="s">
        <v>1026</v>
      </c>
      <c r="E88" s="6" t="s">
        <v>1087</v>
      </c>
      <c r="F88" s="13">
        <v>245</v>
      </c>
      <c r="G88" s="6">
        <v>1</v>
      </c>
      <c r="H88" s="13">
        <f t="shared" si="1"/>
        <v>245</v>
      </c>
      <c r="I88" s="6" t="s">
        <v>1005</v>
      </c>
      <c r="J88" s="6" t="s">
        <v>1038</v>
      </c>
    </row>
    <row r="89" spans="1:10" x14ac:dyDescent="0.35">
      <c r="A89" s="7">
        <v>41698</v>
      </c>
      <c r="B89" s="6" t="s">
        <v>1060</v>
      </c>
      <c r="C89" s="6" t="s">
        <v>1129</v>
      </c>
      <c r="D89" s="6" t="s">
        <v>1049</v>
      </c>
      <c r="E89" s="6" t="s">
        <v>1026</v>
      </c>
      <c r="F89" s="13">
        <v>149</v>
      </c>
      <c r="G89" s="6">
        <v>2</v>
      </c>
      <c r="H89" s="13">
        <f t="shared" si="1"/>
        <v>298</v>
      </c>
      <c r="I89" s="6" t="s">
        <v>1005</v>
      </c>
      <c r="J89" s="6" t="s">
        <v>1006</v>
      </c>
    </row>
    <row r="90" spans="1:10" x14ac:dyDescent="0.35">
      <c r="A90" s="7">
        <v>41697</v>
      </c>
      <c r="B90" s="6" t="s">
        <v>1023</v>
      </c>
      <c r="C90" s="6" t="s">
        <v>1024</v>
      </c>
      <c r="D90" s="6" t="s">
        <v>1025</v>
      </c>
      <c r="E90" s="6" t="s">
        <v>1087</v>
      </c>
      <c r="F90" s="13">
        <v>245</v>
      </c>
      <c r="G90" s="6">
        <v>8</v>
      </c>
      <c r="H90" s="13">
        <f t="shared" si="1"/>
        <v>1960</v>
      </c>
      <c r="I90" s="6" t="s">
        <v>1005</v>
      </c>
      <c r="J90" s="6" t="s">
        <v>1006</v>
      </c>
    </row>
    <row r="91" spans="1:10" x14ac:dyDescent="0.35">
      <c r="A91" s="7">
        <v>41697</v>
      </c>
      <c r="B91" s="6" t="s">
        <v>1057</v>
      </c>
      <c r="C91" s="6" t="s">
        <v>1058</v>
      </c>
      <c r="D91" s="6" t="s">
        <v>1059</v>
      </c>
      <c r="E91" s="6" t="s">
        <v>1026</v>
      </c>
      <c r="F91" s="13">
        <v>149</v>
      </c>
      <c r="G91" s="6">
        <v>1</v>
      </c>
      <c r="H91" s="13">
        <f t="shared" si="1"/>
        <v>149</v>
      </c>
      <c r="I91" s="6" t="s">
        <v>1005</v>
      </c>
      <c r="J91" s="6" t="s">
        <v>1027</v>
      </c>
    </row>
    <row r="92" spans="1:10" x14ac:dyDescent="0.35">
      <c r="A92" s="7">
        <v>41696</v>
      </c>
      <c r="B92" s="6" t="s">
        <v>1120</v>
      </c>
      <c r="C92" s="6" t="s">
        <v>1121</v>
      </c>
      <c r="D92" s="6" t="s">
        <v>1081</v>
      </c>
      <c r="E92" s="6" t="s">
        <v>1046</v>
      </c>
      <c r="F92" s="13">
        <v>365</v>
      </c>
      <c r="G92" s="6">
        <v>1</v>
      </c>
      <c r="H92" s="13">
        <f t="shared" si="1"/>
        <v>365</v>
      </c>
      <c r="I92" s="6" t="s">
        <v>1022</v>
      </c>
      <c r="J92" s="6" t="s">
        <v>1027</v>
      </c>
    </row>
    <row r="93" spans="1:10" x14ac:dyDescent="0.35">
      <c r="A93" s="7">
        <v>41696</v>
      </c>
      <c r="B93" s="6" t="s">
        <v>1068</v>
      </c>
      <c r="C93" s="6" t="s">
        <v>1069</v>
      </c>
      <c r="D93" s="6" t="s">
        <v>1026</v>
      </c>
      <c r="E93" s="6" t="s">
        <v>1046</v>
      </c>
      <c r="F93" s="13">
        <v>365</v>
      </c>
      <c r="G93" s="6">
        <v>2</v>
      </c>
      <c r="H93" s="13">
        <f t="shared" si="1"/>
        <v>730</v>
      </c>
      <c r="I93" s="6" t="s">
        <v>1005</v>
      </c>
      <c r="J93" s="6" t="s">
        <v>1009</v>
      </c>
    </row>
    <row r="94" spans="1:10" x14ac:dyDescent="0.35">
      <c r="A94" s="7">
        <v>41696</v>
      </c>
      <c r="B94" s="6" t="s">
        <v>1093</v>
      </c>
      <c r="C94" s="6" t="s">
        <v>1094</v>
      </c>
      <c r="D94" s="6" t="s">
        <v>1026</v>
      </c>
      <c r="E94" s="6" t="s">
        <v>1031</v>
      </c>
      <c r="F94" s="13">
        <v>199</v>
      </c>
      <c r="G94" s="6">
        <v>2</v>
      </c>
      <c r="H94" s="13">
        <f t="shared" si="1"/>
        <v>398</v>
      </c>
      <c r="I94" s="6" t="s">
        <v>1005</v>
      </c>
      <c r="J94" s="6" t="s">
        <v>1038</v>
      </c>
    </row>
    <row r="95" spans="1:10" x14ac:dyDescent="0.35">
      <c r="A95" s="7">
        <v>41696</v>
      </c>
      <c r="B95" s="6" t="s">
        <v>1124</v>
      </c>
      <c r="C95" s="6" t="s">
        <v>1125</v>
      </c>
      <c r="D95" s="6" t="s">
        <v>1126</v>
      </c>
      <c r="E95" s="6" t="s">
        <v>1083</v>
      </c>
      <c r="F95" s="13">
        <v>199</v>
      </c>
      <c r="G95" s="6">
        <v>2</v>
      </c>
      <c r="H95" s="13">
        <f t="shared" si="1"/>
        <v>398</v>
      </c>
      <c r="I95" s="6" t="s">
        <v>1005</v>
      </c>
      <c r="J95" s="6" t="s">
        <v>1006</v>
      </c>
    </row>
    <row r="96" spans="1:10" x14ac:dyDescent="0.35">
      <c r="A96" s="7">
        <v>41696</v>
      </c>
      <c r="B96" s="6" t="s">
        <v>1093</v>
      </c>
      <c r="C96" s="6" t="s">
        <v>1094</v>
      </c>
      <c r="D96" s="6" t="s">
        <v>1026</v>
      </c>
      <c r="E96" s="6" t="s">
        <v>271</v>
      </c>
      <c r="F96" s="13">
        <v>949</v>
      </c>
      <c r="G96" s="6">
        <v>2</v>
      </c>
      <c r="H96" s="13">
        <f t="shared" si="1"/>
        <v>1898</v>
      </c>
      <c r="I96" s="6" t="s">
        <v>1022</v>
      </c>
      <c r="J96" s="6" t="s">
        <v>1038</v>
      </c>
    </row>
    <row r="97" spans="1:10" x14ac:dyDescent="0.35">
      <c r="A97" s="7">
        <v>41696</v>
      </c>
      <c r="B97" s="6" t="s">
        <v>1130</v>
      </c>
      <c r="C97" s="6" t="s">
        <v>1131</v>
      </c>
      <c r="D97" s="6" t="s">
        <v>1065</v>
      </c>
      <c r="E97" s="6" t="s">
        <v>1062</v>
      </c>
      <c r="F97" s="13">
        <v>349</v>
      </c>
      <c r="G97" s="6">
        <v>1</v>
      </c>
      <c r="H97" s="13">
        <f t="shared" si="1"/>
        <v>349</v>
      </c>
      <c r="I97" s="6" t="s">
        <v>1005</v>
      </c>
      <c r="J97" s="6" t="s">
        <v>1006</v>
      </c>
    </row>
    <row r="98" spans="1:10" x14ac:dyDescent="0.35">
      <c r="A98" s="7">
        <v>41696</v>
      </c>
      <c r="B98" s="6" t="s">
        <v>1120</v>
      </c>
      <c r="C98" s="6" t="s">
        <v>1121</v>
      </c>
      <c r="D98" s="6" t="s">
        <v>1081</v>
      </c>
      <c r="E98" s="6" t="s">
        <v>1062</v>
      </c>
      <c r="F98" s="13">
        <v>349</v>
      </c>
      <c r="G98" s="6">
        <v>2</v>
      </c>
      <c r="H98" s="13">
        <f t="shared" si="1"/>
        <v>698</v>
      </c>
      <c r="I98" s="6" t="s">
        <v>1005</v>
      </c>
      <c r="J98" s="6" t="s">
        <v>1009</v>
      </c>
    </row>
    <row r="99" spans="1:10" x14ac:dyDescent="0.35">
      <c r="A99" s="7">
        <v>41696</v>
      </c>
      <c r="B99" s="6" t="s">
        <v>1057</v>
      </c>
      <c r="C99" s="6" t="s">
        <v>1058</v>
      </c>
      <c r="D99" s="6" t="s">
        <v>1059</v>
      </c>
      <c r="E99" s="6" t="s">
        <v>1062</v>
      </c>
      <c r="F99" s="13">
        <v>349</v>
      </c>
      <c r="G99" s="6">
        <v>2</v>
      </c>
      <c r="H99" s="13">
        <f t="shared" si="1"/>
        <v>698</v>
      </c>
      <c r="I99" s="6" t="s">
        <v>1005</v>
      </c>
      <c r="J99" s="6" t="s">
        <v>1042</v>
      </c>
    </row>
    <row r="100" spans="1:10" x14ac:dyDescent="0.35">
      <c r="A100" s="7">
        <v>41696</v>
      </c>
      <c r="B100" s="6" t="s">
        <v>1050</v>
      </c>
      <c r="C100" s="6" t="s">
        <v>1051</v>
      </c>
      <c r="D100" s="6" t="s">
        <v>1021</v>
      </c>
      <c r="E100" s="6" t="s">
        <v>1062</v>
      </c>
      <c r="F100" s="13">
        <v>349</v>
      </c>
      <c r="G100" s="6">
        <v>2</v>
      </c>
      <c r="H100" s="13">
        <f t="shared" si="1"/>
        <v>698</v>
      </c>
      <c r="I100" s="6" t="s">
        <v>1022</v>
      </c>
      <c r="J100" s="6" t="s">
        <v>1006</v>
      </c>
    </row>
    <row r="101" spans="1:10" x14ac:dyDescent="0.35">
      <c r="A101" s="7">
        <v>41696</v>
      </c>
      <c r="B101" s="6" t="s">
        <v>1073</v>
      </c>
      <c r="C101" s="6" t="s">
        <v>1132</v>
      </c>
      <c r="D101" s="6" t="s">
        <v>1056</v>
      </c>
      <c r="E101" s="6" t="s">
        <v>1062</v>
      </c>
      <c r="F101" s="13">
        <v>349</v>
      </c>
      <c r="G101" s="6">
        <v>2</v>
      </c>
      <c r="H101" s="13">
        <f t="shared" si="1"/>
        <v>698</v>
      </c>
      <c r="I101" s="6" t="s">
        <v>1022</v>
      </c>
      <c r="J101" s="6" t="s">
        <v>1006</v>
      </c>
    </row>
    <row r="102" spans="1:10" x14ac:dyDescent="0.35">
      <c r="A102" s="7">
        <v>41696</v>
      </c>
      <c r="B102" s="6" t="s">
        <v>1099</v>
      </c>
      <c r="C102" s="6" t="s">
        <v>1100</v>
      </c>
      <c r="D102" s="6" t="s">
        <v>1045</v>
      </c>
      <c r="E102" s="6" t="s">
        <v>1070</v>
      </c>
      <c r="F102" s="13">
        <v>469</v>
      </c>
      <c r="G102" s="6">
        <v>3</v>
      </c>
      <c r="H102" s="13">
        <f t="shared" si="1"/>
        <v>1407</v>
      </c>
      <c r="I102" s="6" t="s">
        <v>1005</v>
      </c>
      <c r="J102" s="6" t="s">
        <v>1009</v>
      </c>
    </row>
    <row r="103" spans="1:10" x14ac:dyDescent="0.35">
      <c r="A103" s="7">
        <v>41696</v>
      </c>
      <c r="B103" s="6" t="s">
        <v>1099</v>
      </c>
      <c r="C103" s="6" t="s">
        <v>1100</v>
      </c>
      <c r="D103" s="6" t="s">
        <v>1045</v>
      </c>
      <c r="E103" s="6" t="s">
        <v>1070</v>
      </c>
      <c r="F103" s="13">
        <v>469</v>
      </c>
      <c r="G103" s="6">
        <v>1</v>
      </c>
      <c r="H103" s="13">
        <f t="shared" si="1"/>
        <v>469</v>
      </c>
      <c r="I103" s="6" t="s">
        <v>1005</v>
      </c>
      <c r="J103" s="6" t="s">
        <v>1042</v>
      </c>
    </row>
    <row r="104" spans="1:10" x14ac:dyDescent="0.35">
      <c r="A104" s="7">
        <v>41694</v>
      </c>
      <c r="B104" s="6" t="s">
        <v>1071</v>
      </c>
      <c r="C104" s="6" t="s">
        <v>1072</v>
      </c>
      <c r="D104" s="6" t="s">
        <v>1049</v>
      </c>
      <c r="E104" s="6" t="s">
        <v>1053</v>
      </c>
      <c r="F104" s="13">
        <v>187</v>
      </c>
      <c r="G104" s="6">
        <v>2</v>
      </c>
      <c r="H104" s="13">
        <f t="shared" si="1"/>
        <v>374</v>
      </c>
      <c r="I104" s="6" t="s">
        <v>1022</v>
      </c>
      <c r="J104" s="6" t="s">
        <v>1042</v>
      </c>
    </row>
    <row r="105" spans="1:10" x14ac:dyDescent="0.35">
      <c r="A105" s="7">
        <v>41694</v>
      </c>
      <c r="B105" s="6" t="s">
        <v>1133</v>
      </c>
      <c r="C105" s="6" t="s">
        <v>1134</v>
      </c>
      <c r="D105" s="6" t="s">
        <v>1049</v>
      </c>
      <c r="E105" s="6" t="s">
        <v>1014</v>
      </c>
      <c r="F105" s="13">
        <v>295</v>
      </c>
      <c r="G105" s="6">
        <v>2</v>
      </c>
      <c r="H105" s="13">
        <f t="shared" si="1"/>
        <v>590</v>
      </c>
      <c r="I105" s="6" t="s">
        <v>1005</v>
      </c>
      <c r="J105" s="6" t="s">
        <v>1038</v>
      </c>
    </row>
    <row r="106" spans="1:10" x14ac:dyDescent="0.35">
      <c r="A106" s="7">
        <v>41694</v>
      </c>
      <c r="B106" s="6" t="s">
        <v>1060</v>
      </c>
      <c r="C106" s="6" t="s">
        <v>1129</v>
      </c>
      <c r="D106" s="6" t="s">
        <v>1049</v>
      </c>
      <c r="E106" s="6" t="s">
        <v>1070</v>
      </c>
      <c r="F106" s="13">
        <v>469</v>
      </c>
      <c r="G106" s="6">
        <v>3</v>
      </c>
      <c r="H106" s="13">
        <f t="shared" si="1"/>
        <v>1407</v>
      </c>
      <c r="I106" s="6" t="s">
        <v>1005</v>
      </c>
      <c r="J106" s="6" t="s">
        <v>1027</v>
      </c>
    </row>
    <row r="107" spans="1:10" x14ac:dyDescent="0.35">
      <c r="A107" s="7">
        <v>41693</v>
      </c>
      <c r="B107" s="6" t="s">
        <v>1023</v>
      </c>
      <c r="C107" s="6" t="s">
        <v>1024</v>
      </c>
      <c r="D107" s="6" t="s">
        <v>1025</v>
      </c>
      <c r="E107" s="6" t="s">
        <v>1053</v>
      </c>
      <c r="F107" s="13">
        <v>187</v>
      </c>
      <c r="G107" s="6">
        <v>2</v>
      </c>
      <c r="H107" s="13">
        <f t="shared" si="1"/>
        <v>374</v>
      </c>
      <c r="I107" s="6" t="s">
        <v>1022</v>
      </c>
      <c r="J107" s="6" t="s">
        <v>1027</v>
      </c>
    </row>
    <row r="108" spans="1:10" x14ac:dyDescent="0.35">
      <c r="A108" s="7">
        <v>41693</v>
      </c>
      <c r="B108" s="6" t="s">
        <v>1066</v>
      </c>
      <c r="C108" s="6" t="s">
        <v>1067</v>
      </c>
      <c r="D108" s="6" t="s">
        <v>1026</v>
      </c>
      <c r="E108" s="6" t="s">
        <v>1026</v>
      </c>
      <c r="F108" s="13">
        <v>149</v>
      </c>
      <c r="G108" s="6">
        <v>1</v>
      </c>
      <c r="H108" s="13">
        <f t="shared" si="1"/>
        <v>149</v>
      </c>
      <c r="I108" s="6" t="s">
        <v>1022</v>
      </c>
      <c r="J108" s="6" t="s">
        <v>1006</v>
      </c>
    </row>
    <row r="109" spans="1:10" x14ac:dyDescent="0.35">
      <c r="A109" s="7">
        <v>41691</v>
      </c>
      <c r="B109" s="6" t="s">
        <v>1077</v>
      </c>
      <c r="C109" s="6" t="s">
        <v>1078</v>
      </c>
      <c r="D109" s="6" t="s">
        <v>1059</v>
      </c>
      <c r="E109" s="6" t="s">
        <v>1053</v>
      </c>
      <c r="F109" s="13">
        <v>187</v>
      </c>
      <c r="G109" s="6">
        <v>1</v>
      </c>
      <c r="H109" s="13">
        <f t="shared" si="1"/>
        <v>187</v>
      </c>
      <c r="I109" s="6" t="s">
        <v>1022</v>
      </c>
      <c r="J109" s="6" t="s">
        <v>1027</v>
      </c>
    </row>
    <row r="110" spans="1:10" x14ac:dyDescent="0.35">
      <c r="A110" s="7">
        <v>41691</v>
      </c>
      <c r="B110" s="6" t="s">
        <v>1001</v>
      </c>
      <c r="C110" s="6" t="s">
        <v>1123</v>
      </c>
      <c r="D110" s="6" t="s">
        <v>1112</v>
      </c>
      <c r="E110" s="6" t="s">
        <v>1062</v>
      </c>
      <c r="F110" s="13">
        <v>349</v>
      </c>
      <c r="G110" s="6">
        <v>2</v>
      </c>
      <c r="H110" s="13">
        <f t="shared" si="1"/>
        <v>698</v>
      </c>
      <c r="I110" s="6" t="s">
        <v>1022</v>
      </c>
      <c r="J110" s="6" t="s">
        <v>1038</v>
      </c>
    </row>
    <row r="111" spans="1:10" x14ac:dyDescent="0.35">
      <c r="A111" s="7">
        <v>41689</v>
      </c>
      <c r="B111" s="6" t="s">
        <v>1135</v>
      </c>
      <c r="C111" s="6" t="s">
        <v>1136</v>
      </c>
      <c r="D111" s="6" t="s">
        <v>1045</v>
      </c>
      <c r="E111" s="6" t="s">
        <v>1083</v>
      </c>
      <c r="F111" s="13">
        <v>199</v>
      </c>
      <c r="G111" s="6">
        <v>5</v>
      </c>
      <c r="H111" s="13">
        <f t="shared" si="1"/>
        <v>995</v>
      </c>
      <c r="I111" s="6" t="s">
        <v>1005</v>
      </c>
      <c r="J111" s="6" t="s">
        <v>1006</v>
      </c>
    </row>
    <row r="112" spans="1:10" x14ac:dyDescent="0.35">
      <c r="A112" s="7">
        <v>41688</v>
      </c>
      <c r="B112" s="6" t="s">
        <v>1071</v>
      </c>
      <c r="C112" s="6" t="s">
        <v>1072</v>
      </c>
      <c r="D112" s="6" t="s">
        <v>1049</v>
      </c>
      <c r="E112" s="6" t="s">
        <v>702</v>
      </c>
      <c r="F112" s="13">
        <v>999</v>
      </c>
      <c r="G112" s="6">
        <v>1</v>
      </c>
      <c r="H112" s="13">
        <f t="shared" si="1"/>
        <v>999</v>
      </c>
      <c r="I112" s="6" t="s">
        <v>1022</v>
      </c>
      <c r="J112" s="6" t="s">
        <v>1027</v>
      </c>
    </row>
    <row r="113" spans="1:10" x14ac:dyDescent="0.35">
      <c r="A113" s="7">
        <v>41687</v>
      </c>
      <c r="B113" s="6" t="s">
        <v>1060</v>
      </c>
      <c r="C113" s="6" t="s">
        <v>1129</v>
      </c>
      <c r="D113" s="6" t="s">
        <v>1049</v>
      </c>
      <c r="E113" s="6" t="s">
        <v>1031</v>
      </c>
      <c r="F113" s="13">
        <v>365</v>
      </c>
      <c r="G113" s="6">
        <v>1</v>
      </c>
      <c r="H113" s="13">
        <f t="shared" si="1"/>
        <v>365</v>
      </c>
      <c r="I113" s="6" t="s">
        <v>1022</v>
      </c>
      <c r="J113" s="6" t="s">
        <v>1042</v>
      </c>
    </row>
    <row r="114" spans="1:10" x14ac:dyDescent="0.35">
      <c r="A114" s="7">
        <v>41687</v>
      </c>
      <c r="B114" s="6" t="s">
        <v>1066</v>
      </c>
      <c r="C114" s="6" t="s">
        <v>1067</v>
      </c>
      <c r="D114" s="6" t="s">
        <v>1026</v>
      </c>
      <c r="E114" s="6" t="s">
        <v>1053</v>
      </c>
      <c r="F114" s="13">
        <v>187</v>
      </c>
      <c r="G114" s="6">
        <v>2</v>
      </c>
      <c r="H114" s="13">
        <f t="shared" si="1"/>
        <v>374</v>
      </c>
      <c r="I114" s="6" t="s">
        <v>1022</v>
      </c>
      <c r="J114" s="6" t="s">
        <v>1006</v>
      </c>
    </row>
    <row r="115" spans="1:10" x14ac:dyDescent="0.35">
      <c r="A115" s="7">
        <v>41687</v>
      </c>
      <c r="B115" s="6" t="s">
        <v>1113</v>
      </c>
      <c r="C115" s="6" t="s">
        <v>1114</v>
      </c>
      <c r="D115" s="6" t="s">
        <v>1017</v>
      </c>
      <c r="E115" s="6" t="s">
        <v>1118</v>
      </c>
      <c r="F115" s="13">
        <v>265</v>
      </c>
      <c r="G115" s="6">
        <v>2</v>
      </c>
      <c r="H115" s="13">
        <f t="shared" si="1"/>
        <v>530</v>
      </c>
      <c r="I115" s="6" t="s">
        <v>1022</v>
      </c>
      <c r="J115" s="6" t="s">
        <v>1009</v>
      </c>
    </row>
    <row r="116" spans="1:10" x14ac:dyDescent="0.35">
      <c r="A116" s="7">
        <v>41687</v>
      </c>
      <c r="B116" s="6" t="s">
        <v>1073</v>
      </c>
      <c r="C116" s="6" t="s">
        <v>1132</v>
      </c>
      <c r="D116" s="6" t="s">
        <v>1056</v>
      </c>
      <c r="E116" s="6" t="s">
        <v>1070</v>
      </c>
      <c r="F116" s="13">
        <v>469</v>
      </c>
      <c r="G116" s="6">
        <v>2</v>
      </c>
      <c r="H116" s="13">
        <f t="shared" si="1"/>
        <v>938</v>
      </c>
      <c r="I116" s="6" t="s">
        <v>1005</v>
      </c>
      <c r="J116" s="6" t="s">
        <v>1006</v>
      </c>
    </row>
    <row r="117" spans="1:10" x14ac:dyDescent="0.35">
      <c r="A117" s="7">
        <v>41687</v>
      </c>
      <c r="B117" s="6" t="s">
        <v>1085</v>
      </c>
      <c r="C117" s="6" t="s">
        <v>1119</v>
      </c>
      <c r="D117" s="6" t="s">
        <v>1045</v>
      </c>
      <c r="E117" s="6" t="s">
        <v>1010</v>
      </c>
      <c r="F117" s="13">
        <v>399</v>
      </c>
      <c r="G117" s="6">
        <v>1</v>
      </c>
      <c r="H117" s="13">
        <f t="shared" si="1"/>
        <v>399</v>
      </c>
      <c r="I117" s="6" t="s">
        <v>1005</v>
      </c>
      <c r="J117" s="6" t="s">
        <v>1006</v>
      </c>
    </row>
    <row r="118" spans="1:10" x14ac:dyDescent="0.35">
      <c r="A118" s="7">
        <v>41686</v>
      </c>
      <c r="B118" s="6" t="s">
        <v>1043</v>
      </c>
      <c r="C118" s="6" t="s">
        <v>1084</v>
      </c>
      <c r="D118" s="6" t="s">
        <v>1065</v>
      </c>
      <c r="E118" s="6" t="s">
        <v>1118</v>
      </c>
      <c r="F118" s="13">
        <v>265</v>
      </c>
      <c r="G118" s="6">
        <v>1</v>
      </c>
      <c r="H118" s="13">
        <f t="shared" si="1"/>
        <v>265</v>
      </c>
      <c r="I118" s="6" t="s">
        <v>1005</v>
      </c>
      <c r="J118" s="6" t="s">
        <v>1027</v>
      </c>
    </row>
    <row r="119" spans="1:10" x14ac:dyDescent="0.35">
      <c r="A119" s="7">
        <v>41686</v>
      </c>
      <c r="B119" s="6" t="s">
        <v>1113</v>
      </c>
      <c r="C119" s="6" t="s">
        <v>1137</v>
      </c>
      <c r="D119" s="6" t="s">
        <v>1108</v>
      </c>
      <c r="E119" s="6" t="s">
        <v>1014</v>
      </c>
      <c r="F119" s="13">
        <v>295</v>
      </c>
      <c r="G119" s="6">
        <v>2</v>
      </c>
      <c r="H119" s="13">
        <f t="shared" si="1"/>
        <v>590</v>
      </c>
      <c r="I119" s="6" t="s">
        <v>1022</v>
      </c>
      <c r="J119" s="6" t="s">
        <v>1006</v>
      </c>
    </row>
    <row r="120" spans="1:10" x14ac:dyDescent="0.35">
      <c r="A120" s="7">
        <v>41684</v>
      </c>
      <c r="B120" s="6" t="s">
        <v>1077</v>
      </c>
      <c r="C120" s="6" t="s">
        <v>1078</v>
      </c>
      <c r="D120" s="6" t="s">
        <v>1059</v>
      </c>
      <c r="E120" s="6" t="s">
        <v>1031</v>
      </c>
      <c r="F120" s="13">
        <v>199</v>
      </c>
      <c r="G120" s="6">
        <v>4</v>
      </c>
      <c r="H120" s="13">
        <f t="shared" si="1"/>
        <v>796</v>
      </c>
      <c r="I120" s="6" t="s">
        <v>1005</v>
      </c>
      <c r="J120" s="6" t="s">
        <v>1009</v>
      </c>
    </row>
    <row r="121" spans="1:10" x14ac:dyDescent="0.35">
      <c r="A121" s="7">
        <v>41684</v>
      </c>
      <c r="B121" s="6" t="s">
        <v>1063</v>
      </c>
      <c r="C121" s="6" t="s">
        <v>1101</v>
      </c>
      <c r="D121" s="6" t="s">
        <v>1059</v>
      </c>
      <c r="E121" s="6" t="s">
        <v>1031</v>
      </c>
      <c r="F121" s="13">
        <v>199</v>
      </c>
      <c r="G121" s="6">
        <v>1</v>
      </c>
      <c r="H121" s="13">
        <f t="shared" si="1"/>
        <v>199</v>
      </c>
      <c r="I121" s="6" t="s">
        <v>1022</v>
      </c>
      <c r="J121" s="6" t="s">
        <v>1038</v>
      </c>
    </row>
    <row r="122" spans="1:10" x14ac:dyDescent="0.35">
      <c r="A122" s="7">
        <v>41684</v>
      </c>
      <c r="B122" s="6" t="s">
        <v>1063</v>
      </c>
      <c r="C122" s="6" t="s">
        <v>1064</v>
      </c>
      <c r="D122" s="6" t="s">
        <v>1065</v>
      </c>
      <c r="E122" s="6" t="s">
        <v>1083</v>
      </c>
      <c r="F122" s="13">
        <v>199</v>
      </c>
      <c r="G122" s="6">
        <v>2</v>
      </c>
      <c r="H122" s="13">
        <f t="shared" si="1"/>
        <v>398</v>
      </c>
      <c r="I122" s="6" t="s">
        <v>1022</v>
      </c>
      <c r="J122" s="6" t="s">
        <v>1006</v>
      </c>
    </row>
    <row r="123" spans="1:10" x14ac:dyDescent="0.35">
      <c r="A123" s="7">
        <v>41684</v>
      </c>
      <c r="B123" s="6" t="s">
        <v>1135</v>
      </c>
      <c r="C123" s="6" t="s">
        <v>1136</v>
      </c>
      <c r="D123" s="6" t="s">
        <v>1045</v>
      </c>
      <c r="E123" s="6" t="s">
        <v>2719</v>
      </c>
      <c r="F123" s="13">
        <v>185</v>
      </c>
      <c r="G123" s="6">
        <v>2</v>
      </c>
      <c r="H123" s="13">
        <f t="shared" si="1"/>
        <v>370</v>
      </c>
      <c r="I123" s="6" t="s">
        <v>1022</v>
      </c>
      <c r="J123" s="6" t="s">
        <v>1027</v>
      </c>
    </row>
    <row r="124" spans="1:10" x14ac:dyDescent="0.35">
      <c r="A124" s="7">
        <v>41684</v>
      </c>
      <c r="B124" s="6" t="s">
        <v>1138</v>
      </c>
      <c r="C124" s="6" t="s">
        <v>1139</v>
      </c>
      <c r="D124" s="6" t="s">
        <v>1030</v>
      </c>
      <c r="E124" s="6" t="s">
        <v>2719</v>
      </c>
      <c r="F124" s="13">
        <v>185</v>
      </c>
      <c r="G124" s="6">
        <v>4</v>
      </c>
      <c r="H124" s="13">
        <f t="shared" si="1"/>
        <v>740</v>
      </c>
      <c r="I124" s="6" t="s">
        <v>1022</v>
      </c>
      <c r="J124" s="6" t="s">
        <v>1027</v>
      </c>
    </row>
    <row r="125" spans="1:10" x14ac:dyDescent="0.35">
      <c r="A125" s="7">
        <v>41684</v>
      </c>
      <c r="B125" s="6" t="s">
        <v>1063</v>
      </c>
      <c r="C125" s="6" t="s">
        <v>1101</v>
      </c>
      <c r="D125" s="6" t="s">
        <v>1059</v>
      </c>
      <c r="E125" s="6" t="s">
        <v>1062</v>
      </c>
      <c r="F125" s="13">
        <v>349</v>
      </c>
      <c r="G125" s="6">
        <v>1</v>
      </c>
      <c r="H125" s="13">
        <f t="shared" si="1"/>
        <v>349</v>
      </c>
      <c r="I125" s="6" t="s">
        <v>1022</v>
      </c>
      <c r="J125" s="6" t="s">
        <v>1042</v>
      </c>
    </row>
    <row r="126" spans="1:10" x14ac:dyDescent="0.35">
      <c r="A126" s="7">
        <v>41683</v>
      </c>
      <c r="B126" s="6" t="s">
        <v>1043</v>
      </c>
      <c r="C126" s="6" t="s">
        <v>1090</v>
      </c>
      <c r="D126" s="6" t="s">
        <v>1091</v>
      </c>
      <c r="E126" s="6" t="s">
        <v>1021</v>
      </c>
      <c r="F126" s="13">
        <v>99</v>
      </c>
      <c r="G126" s="6">
        <v>2</v>
      </c>
      <c r="H126" s="13">
        <f t="shared" si="1"/>
        <v>198</v>
      </c>
      <c r="I126" s="6" t="s">
        <v>1005</v>
      </c>
      <c r="J126" s="6" t="s">
        <v>1006</v>
      </c>
    </row>
    <row r="127" spans="1:10" x14ac:dyDescent="0.35">
      <c r="A127" s="7">
        <v>41683</v>
      </c>
      <c r="B127" s="6" t="s">
        <v>1085</v>
      </c>
      <c r="C127" s="6" t="s">
        <v>1119</v>
      </c>
      <c r="D127" s="6" t="s">
        <v>1045</v>
      </c>
      <c r="E127" s="6" t="s">
        <v>271</v>
      </c>
      <c r="F127" s="13">
        <v>949</v>
      </c>
      <c r="G127" s="6">
        <v>2</v>
      </c>
      <c r="H127" s="13">
        <f t="shared" si="1"/>
        <v>1898</v>
      </c>
      <c r="I127" s="6" t="s">
        <v>1022</v>
      </c>
      <c r="J127" s="6" t="s">
        <v>1042</v>
      </c>
    </row>
    <row r="128" spans="1:10" x14ac:dyDescent="0.35">
      <c r="A128" s="7">
        <v>41680</v>
      </c>
      <c r="B128" s="6" t="s">
        <v>1071</v>
      </c>
      <c r="C128" s="6" t="s">
        <v>1115</v>
      </c>
      <c r="D128" s="6" t="s">
        <v>1112</v>
      </c>
      <c r="E128" s="6" t="s">
        <v>1053</v>
      </c>
      <c r="F128" s="13">
        <v>187</v>
      </c>
      <c r="G128" s="6">
        <v>1</v>
      </c>
      <c r="H128" s="13">
        <f t="shared" si="1"/>
        <v>187</v>
      </c>
      <c r="I128" s="6" t="s">
        <v>1022</v>
      </c>
      <c r="J128" s="6" t="s">
        <v>1042</v>
      </c>
    </row>
    <row r="129" spans="1:10" x14ac:dyDescent="0.35">
      <c r="A129" s="7">
        <v>41680</v>
      </c>
      <c r="B129" s="6" t="s">
        <v>1093</v>
      </c>
      <c r="C129" s="6" t="s">
        <v>1094</v>
      </c>
      <c r="D129" s="6" t="s">
        <v>1026</v>
      </c>
      <c r="E129" s="6" t="s">
        <v>1014</v>
      </c>
      <c r="F129" s="13">
        <v>295</v>
      </c>
      <c r="G129" s="6">
        <v>1</v>
      </c>
      <c r="H129" s="13">
        <f t="shared" si="1"/>
        <v>295</v>
      </c>
      <c r="I129" s="6" t="s">
        <v>1022</v>
      </c>
      <c r="J129" s="6" t="s">
        <v>1042</v>
      </c>
    </row>
    <row r="130" spans="1:10" x14ac:dyDescent="0.35">
      <c r="A130" s="7">
        <v>41678</v>
      </c>
      <c r="B130" s="6" t="s">
        <v>1140</v>
      </c>
      <c r="C130" s="6" t="s">
        <v>1141</v>
      </c>
      <c r="D130" s="6" t="s">
        <v>1045</v>
      </c>
      <c r="E130" s="6" t="s">
        <v>1087</v>
      </c>
      <c r="F130" s="13">
        <v>245</v>
      </c>
      <c r="G130" s="6">
        <v>3</v>
      </c>
      <c r="H130" s="13">
        <f t="shared" ref="H130:H193" si="2">F130*G130</f>
        <v>735</v>
      </c>
      <c r="I130" s="6" t="s">
        <v>1005</v>
      </c>
      <c r="J130" s="6" t="s">
        <v>1042</v>
      </c>
    </row>
    <row r="131" spans="1:10" x14ac:dyDescent="0.35">
      <c r="A131" s="7">
        <v>41677</v>
      </c>
      <c r="B131" s="6" t="s">
        <v>1079</v>
      </c>
      <c r="C131" s="6" t="s">
        <v>1080</v>
      </c>
      <c r="D131" s="6" t="s">
        <v>1081</v>
      </c>
      <c r="E131" s="6" t="s">
        <v>1026</v>
      </c>
      <c r="F131" s="13">
        <v>149</v>
      </c>
      <c r="G131" s="6">
        <v>2</v>
      </c>
      <c r="H131" s="13">
        <f t="shared" si="2"/>
        <v>298</v>
      </c>
      <c r="I131" s="6" t="s">
        <v>1005</v>
      </c>
      <c r="J131" s="6" t="s">
        <v>1038</v>
      </c>
    </row>
    <row r="132" spans="1:10" x14ac:dyDescent="0.35">
      <c r="A132" s="7">
        <v>41676</v>
      </c>
      <c r="B132" s="6" t="s">
        <v>1071</v>
      </c>
      <c r="C132" s="6" t="s">
        <v>1115</v>
      </c>
      <c r="D132" s="6" t="s">
        <v>1112</v>
      </c>
      <c r="E132" s="6" t="s">
        <v>1062</v>
      </c>
      <c r="F132" s="13">
        <v>349</v>
      </c>
      <c r="G132" s="6">
        <v>2</v>
      </c>
      <c r="H132" s="13">
        <f t="shared" si="2"/>
        <v>698</v>
      </c>
      <c r="I132" s="6" t="s">
        <v>1005</v>
      </c>
      <c r="J132" s="6" t="s">
        <v>1038</v>
      </c>
    </row>
    <row r="133" spans="1:10" x14ac:dyDescent="0.35">
      <c r="A133" s="7">
        <v>41676</v>
      </c>
      <c r="B133" s="6" t="s">
        <v>1095</v>
      </c>
      <c r="C133" s="6" t="s">
        <v>1117</v>
      </c>
      <c r="D133" s="6" t="s">
        <v>1045</v>
      </c>
      <c r="E133" s="6" t="s">
        <v>1062</v>
      </c>
      <c r="F133" s="13">
        <v>349</v>
      </c>
      <c r="G133" s="6">
        <v>2</v>
      </c>
      <c r="H133" s="13">
        <f t="shared" si="2"/>
        <v>698</v>
      </c>
      <c r="I133" s="6" t="s">
        <v>1022</v>
      </c>
      <c r="J133" s="6" t="s">
        <v>1038</v>
      </c>
    </row>
    <row r="134" spans="1:10" x14ac:dyDescent="0.35">
      <c r="A134" s="7">
        <v>41676</v>
      </c>
      <c r="B134" s="6" t="s">
        <v>1085</v>
      </c>
      <c r="C134" s="6" t="s">
        <v>1086</v>
      </c>
      <c r="D134" s="6" t="s">
        <v>1037</v>
      </c>
      <c r="E134" s="6" t="s">
        <v>1062</v>
      </c>
      <c r="F134" s="13">
        <v>349</v>
      </c>
      <c r="G134" s="6">
        <v>2</v>
      </c>
      <c r="H134" s="13">
        <f t="shared" si="2"/>
        <v>698</v>
      </c>
      <c r="I134" s="6" t="s">
        <v>1022</v>
      </c>
      <c r="J134" s="6" t="s">
        <v>1009</v>
      </c>
    </row>
    <row r="135" spans="1:10" x14ac:dyDescent="0.35">
      <c r="A135" s="7">
        <v>41672</v>
      </c>
      <c r="B135" s="6" t="s">
        <v>1106</v>
      </c>
      <c r="C135" s="6" t="s">
        <v>1107</v>
      </c>
      <c r="D135" s="6" t="s">
        <v>1108</v>
      </c>
      <c r="E135" s="6" t="s">
        <v>1062</v>
      </c>
      <c r="F135" s="13">
        <v>349</v>
      </c>
      <c r="G135" s="6">
        <v>1</v>
      </c>
      <c r="H135" s="13">
        <f t="shared" si="2"/>
        <v>349</v>
      </c>
      <c r="I135" s="6" t="s">
        <v>1022</v>
      </c>
      <c r="J135" s="6" t="s">
        <v>1042</v>
      </c>
    </row>
    <row r="136" spans="1:10" x14ac:dyDescent="0.35">
      <c r="A136" s="7">
        <v>41668</v>
      </c>
      <c r="B136" s="6" t="s">
        <v>1050</v>
      </c>
      <c r="C136" s="6" t="s">
        <v>1051</v>
      </c>
      <c r="D136" s="6" t="s">
        <v>1021</v>
      </c>
      <c r="E136" s="6" t="s">
        <v>1082</v>
      </c>
      <c r="F136" s="13">
        <v>399</v>
      </c>
      <c r="G136" s="6">
        <v>2</v>
      </c>
      <c r="H136" s="13">
        <f t="shared" si="2"/>
        <v>798</v>
      </c>
      <c r="I136" s="6" t="s">
        <v>1005</v>
      </c>
      <c r="J136" s="6" t="s">
        <v>1006</v>
      </c>
    </row>
    <row r="137" spans="1:10" x14ac:dyDescent="0.35">
      <c r="A137" s="7">
        <v>41666</v>
      </c>
      <c r="B137" s="6" t="s">
        <v>1130</v>
      </c>
      <c r="C137" s="6" t="s">
        <v>1131</v>
      </c>
      <c r="D137" s="6" t="s">
        <v>1065</v>
      </c>
      <c r="E137" s="6" t="s">
        <v>1018</v>
      </c>
      <c r="F137" s="13">
        <v>285</v>
      </c>
      <c r="G137" s="6">
        <v>2</v>
      </c>
      <c r="H137" s="13">
        <f t="shared" si="2"/>
        <v>570</v>
      </c>
      <c r="I137" s="6" t="s">
        <v>1022</v>
      </c>
      <c r="J137" s="6" t="s">
        <v>1038</v>
      </c>
    </row>
    <row r="138" spans="1:10" x14ac:dyDescent="0.35">
      <c r="A138" s="7">
        <v>41664</v>
      </c>
      <c r="B138" s="6" t="s">
        <v>1015</v>
      </c>
      <c r="C138" s="6" t="s">
        <v>1016</v>
      </c>
      <c r="D138" s="6" t="s">
        <v>1017</v>
      </c>
      <c r="E138" s="6" t="s">
        <v>702</v>
      </c>
      <c r="F138" s="13">
        <v>999</v>
      </c>
      <c r="G138" s="6">
        <v>2</v>
      </c>
      <c r="H138" s="13">
        <f t="shared" si="2"/>
        <v>1998</v>
      </c>
      <c r="I138" s="6" t="s">
        <v>1022</v>
      </c>
      <c r="J138" s="6" t="s">
        <v>1006</v>
      </c>
    </row>
    <row r="139" spans="1:10" x14ac:dyDescent="0.35">
      <c r="A139" s="7">
        <v>41664</v>
      </c>
      <c r="B139" s="6" t="s">
        <v>1095</v>
      </c>
      <c r="C139" s="6" t="s">
        <v>1096</v>
      </c>
      <c r="D139" s="6" t="s">
        <v>1097</v>
      </c>
      <c r="E139" s="6" t="s">
        <v>1082</v>
      </c>
      <c r="F139" s="13">
        <v>399</v>
      </c>
      <c r="G139" s="6">
        <v>1</v>
      </c>
      <c r="H139" s="13">
        <f t="shared" si="2"/>
        <v>399</v>
      </c>
      <c r="I139" s="6" t="s">
        <v>1005</v>
      </c>
      <c r="J139" s="6" t="s">
        <v>1042</v>
      </c>
    </row>
    <row r="140" spans="1:10" x14ac:dyDescent="0.35">
      <c r="A140" s="7">
        <v>41661</v>
      </c>
      <c r="B140" s="6" t="s">
        <v>1133</v>
      </c>
      <c r="C140" s="6" t="s">
        <v>1134</v>
      </c>
      <c r="D140" s="6" t="s">
        <v>1049</v>
      </c>
      <c r="E140" s="6" t="s">
        <v>1031</v>
      </c>
      <c r="F140" s="13">
        <v>199</v>
      </c>
      <c r="G140" s="6">
        <v>1</v>
      </c>
      <c r="H140" s="13">
        <f t="shared" si="2"/>
        <v>199</v>
      </c>
      <c r="I140" s="6" t="s">
        <v>1022</v>
      </c>
      <c r="J140" s="6" t="s">
        <v>1042</v>
      </c>
    </row>
    <row r="141" spans="1:10" x14ac:dyDescent="0.35">
      <c r="A141" s="7">
        <v>41661</v>
      </c>
      <c r="B141" s="6" t="s">
        <v>1073</v>
      </c>
      <c r="C141" s="6" t="s">
        <v>1132</v>
      </c>
      <c r="D141" s="6" t="s">
        <v>1056</v>
      </c>
      <c r="E141" s="6" t="s">
        <v>1031</v>
      </c>
      <c r="F141" s="13">
        <v>199</v>
      </c>
      <c r="G141" s="6">
        <v>1</v>
      </c>
      <c r="H141" s="13">
        <f t="shared" si="2"/>
        <v>199</v>
      </c>
      <c r="I141" s="6" t="s">
        <v>1022</v>
      </c>
      <c r="J141" s="6" t="s">
        <v>1027</v>
      </c>
    </row>
    <row r="142" spans="1:10" x14ac:dyDescent="0.35">
      <c r="A142" s="7">
        <v>41660</v>
      </c>
      <c r="B142" s="6" t="s">
        <v>1023</v>
      </c>
      <c r="C142" s="6" t="s">
        <v>1092</v>
      </c>
      <c r="D142" s="6" t="s">
        <v>1045</v>
      </c>
      <c r="E142" s="6" t="s">
        <v>1062</v>
      </c>
      <c r="F142" s="13">
        <v>349</v>
      </c>
      <c r="G142" s="6">
        <v>2</v>
      </c>
      <c r="H142" s="13">
        <f t="shared" si="2"/>
        <v>698</v>
      </c>
      <c r="I142" s="6" t="s">
        <v>1005</v>
      </c>
      <c r="J142" s="6" t="s">
        <v>1038</v>
      </c>
    </row>
    <row r="143" spans="1:10" x14ac:dyDescent="0.35">
      <c r="A143" s="7">
        <v>41658</v>
      </c>
      <c r="B143" s="6" t="s">
        <v>1047</v>
      </c>
      <c r="C143" s="6" t="s">
        <v>1048</v>
      </c>
      <c r="D143" s="6" t="s">
        <v>1142</v>
      </c>
      <c r="E143" s="6" t="s">
        <v>1046</v>
      </c>
      <c r="F143" s="13">
        <v>365</v>
      </c>
      <c r="G143" s="6">
        <v>1</v>
      </c>
      <c r="H143" s="13">
        <f t="shared" si="2"/>
        <v>365</v>
      </c>
      <c r="I143" s="6" t="s">
        <v>1005</v>
      </c>
      <c r="J143" s="6" t="s">
        <v>1006</v>
      </c>
    </row>
    <row r="144" spans="1:10" x14ac:dyDescent="0.35">
      <c r="A144" s="7">
        <v>41658</v>
      </c>
      <c r="B144" s="6" t="s">
        <v>1043</v>
      </c>
      <c r="C144" s="6" t="s">
        <v>1090</v>
      </c>
      <c r="D144" s="6" t="s">
        <v>1091</v>
      </c>
      <c r="E144" s="6" t="s">
        <v>1083</v>
      </c>
      <c r="F144" s="13">
        <v>199</v>
      </c>
      <c r="G144" s="6">
        <v>2</v>
      </c>
      <c r="H144" s="13">
        <f t="shared" si="2"/>
        <v>398</v>
      </c>
      <c r="I144" s="6" t="s">
        <v>1022</v>
      </c>
      <c r="J144" s="6" t="s">
        <v>1042</v>
      </c>
    </row>
    <row r="145" spans="1:10" x14ac:dyDescent="0.35">
      <c r="A145" s="7">
        <v>41658</v>
      </c>
      <c r="B145" s="6" t="s">
        <v>1043</v>
      </c>
      <c r="C145" s="6" t="s">
        <v>1090</v>
      </c>
      <c r="D145" s="6" t="s">
        <v>1091</v>
      </c>
      <c r="E145" s="6" t="s">
        <v>1053</v>
      </c>
      <c r="F145" s="13">
        <v>187</v>
      </c>
      <c r="G145" s="6">
        <v>3</v>
      </c>
      <c r="H145" s="13">
        <f t="shared" si="2"/>
        <v>561</v>
      </c>
      <c r="I145" s="6" t="s">
        <v>1005</v>
      </c>
      <c r="J145" s="6" t="s">
        <v>1027</v>
      </c>
    </row>
    <row r="146" spans="1:10" x14ac:dyDescent="0.35">
      <c r="A146" s="7">
        <v>41658</v>
      </c>
      <c r="B146" s="6" t="s">
        <v>1109</v>
      </c>
      <c r="C146" s="6" t="s">
        <v>1110</v>
      </c>
      <c r="D146" s="6" t="s">
        <v>1034</v>
      </c>
      <c r="E146" s="6" t="s">
        <v>1053</v>
      </c>
      <c r="F146" s="13">
        <v>187</v>
      </c>
      <c r="G146" s="6">
        <v>1</v>
      </c>
      <c r="H146" s="13">
        <f t="shared" si="2"/>
        <v>187</v>
      </c>
      <c r="I146" s="6" t="s">
        <v>1022</v>
      </c>
      <c r="J146" s="6" t="s">
        <v>1009</v>
      </c>
    </row>
    <row r="147" spans="1:10" x14ac:dyDescent="0.35">
      <c r="A147" s="7">
        <v>41658</v>
      </c>
      <c r="B147" s="6" t="s">
        <v>1073</v>
      </c>
      <c r="C147" s="6" t="s">
        <v>1111</v>
      </c>
      <c r="D147" s="6" t="s">
        <v>1112</v>
      </c>
      <c r="E147" s="6" t="s">
        <v>271</v>
      </c>
      <c r="F147" s="13">
        <v>949</v>
      </c>
      <c r="G147" s="6">
        <v>2</v>
      </c>
      <c r="H147" s="13">
        <f t="shared" si="2"/>
        <v>1898</v>
      </c>
      <c r="I147" s="6" t="s">
        <v>1022</v>
      </c>
      <c r="J147" s="6" t="s">
        <v>1042</v>
      </c>
    </row>
    <row r="148" spans="1:10" x14ac:dyDescent="0.35">
      <c r="A148" s="7">
        <v>41658</v>
      </c>
      <c r="B148" s="6" t="s">
        <v>1028</v>
      </c>
      <c r="C148" s="6" t="s">
        <v>1143</v>
      </c>
      <c r="D148" s="6" t="s">
        <v>1021</v>
      </c>
      <c r="E148" s="6" t="s">
        <v>1062</v>
      </c>
      <c r="F148" s="13">
        <v>349</v>
      </c>
      <c r="G148" s="6">
        <v>1</v>
      </c>
      <c r="H148" s="13">
        <f t="shared" si="2"/>
        <v>349</v>
      </c>
      <c r="I148" s="6" t="s">
        <v>1022</v>
      </c>
      <c r="J148" s="6" t="s">
        <v>1027</v>
      </c>
    </row>
    <row r="149" spans="1:10" x14ac:dyDescent="0.35">
      <c r="A149" s="7">
        <v>41657</v>
      </c>
      <c r="B149" s="6" t="s">
        <v>1015</v>
      </c>
      <c r="C149" s="6" t="s">
        <v>1016</v>
      </c>
      <c r="D149" s="6" t="s">
        <v>1017</v>
      </c>
      <c r="E149" s="6" t="s">
        <v>2719</v>
      </c>
      <c r="F149" s="13">
        <v>185</v>
      </c>
      <c r="G149" s="6">
        <v>1</v>
      </c>
      <c r="H149" s="13">
        <f t="shared" si="2"/>
        <v>185</v>
      </c>
      <c r="I149" s="6" t="s">
        <v>1005</v>
      </c>
      <c r="J149" s="6" t="s">
        <v>1006</v>
      </c>
    </row>
    <row r="150" spans="1:10" x14ac:dyDescent="0.35">
      <c r="A150" s="7">
        <v>41657</v>
      </c>
      <c r="B150" s="6" t="s">
        <v>1047</v>
      </c>
      <c r="C150" s="6" t="s">
        <v>1048</v>
      </c>
      <c r="D150" s="6" t="s">
        <v>1049</v>
      </c>
      <c r="E150" s="6" t="s">
        <v>1118</v>
      </c>
      <c r="F150" s="13">
        <v>265</v>
      </c>
      <c r="G150" s="6">
        <v>4</v>
      </c>
      <c r="H150" s="13">
        <f t="shared" si="2"/>
        <v>1060</v>
      </c>
      <c r="I150" s="6" t="s">
        <v>1022</v>
      </c>
      <c r="J150" s="6" t="s">
        <v>1042</v>
      </c>
    </row>
    <row r="151" spans="1:10" x14ac:dyDescent="0.35">
      <c r="A151" s="7">
        <v>41657</v>
      </c>
      <c r="B151" s="6" t="s">
        <v>1113</v>
      </c>
      <c r="C151" s="6" t="s">
        <v>1137</v>
      </c>
      <c r="D151" s="6" t="s">
        <v>1108</v>
      </c>
      <c r="E151" s="6" t="s">
        <v>1014</v>
      </c>
      <c r="F151" s="13">
        <v>295</v>
      </c>
      <c r="G151" s="6">
        <v>2</v>
      </c>
      <c r="H151" s="13">
        <f t="shared" si="2"/>
        <v>590</v>
      </c>
      <c r="I151" s="6" t="s">
        <v>1022</v>
      </c>
      <c r="J151" s="6" t="s">
        <v>1027</v>
      </c>
    </row>
    <row r="152" spans="1:10" x14ac:dyDescent="0.35">
      <c r="A152" s="7">
        <v>41654</v>
      </c>
      <c r="B152" s="6" t="s">
        <v>1095</v>
      </c>
      <c r="C152" s="6" t="s">
        <v>1117</v>
      </c>
      <c r="D152" s="6" t="s">
        <v>1045</v>
      </c>
      <c r="E152" s="6" t="s">
        <v>1026</v>
      </c>
      <c r="F152" s="13">
        <v>149</v>
      </c>
      <c r="G152" s="6">
        <v>1</v>
      </c>
      <c r="H152" s="13">
        <f t="shared" si="2"/>
        <v>149</v>
      </c>
      <c r="I152" s="6" t="s">
        <v>1022</v>
      </c>
      <c r="J152" s="6" t="s">
        <v>1027</v>
      </c>
    </row>
    <row r="153" spans="1:10" x14ac:dyDescent="0.35">
      <c r="A153" s="7">
        <v>41654</v>
      </c>
      <c r="B153" s="6" t="s">
        <v>1079</v>
      </c>
      <c r="C153" s="6" t="s">
        <v>1098</v>
      </c>
      <c r="D153" s="6" t="s">
        <v>1026</v>
      </c>
      <c r="E153" s="6" t="s">
        <v>1014</v>
      </c>
      <c r="F153" s="13">
        <v>295</v>
      </c>
      <c r="G153" s="6">
        <v>2</v>
      </c>
      <c r="H153" s="13">
        <f t="shared" si="2"/>
        <v>590</v>
      </c>
      <c r="I153" s="6" t="s">
        <v>1022</v>
      </c>
      <c r="J153" s="6" t="s">
        <v>1027</v>
      </c>
    </row>
    <row r="154" spans="1:10" x14ac:dyDescent="0.35">
      <c r="A154" s="7">
        <v>41650</v>
      </c>
      <c r="B154" s="6" t="s">
        <v>1073</v>
      </c>
      <c r="C154" s="6" t="s">
        <v>1111</v>
      </c>
      <c r="D154" s="6" t="s">
        <v>1112</v>
      </c>
      <c r="E154" s="6" t="s">
        <v>1082</v>
      </c>
      <c r="F154" s="13">
        <v>399</v>
      </c>
      <c r="G154" s="6">
        <v>6</v>
      </c>
      <c r="H154" s="13">
        <f t="shared" si="2"/>
        <v>2394</v>
      </c>
      <c r="I154" s="6" t="s">
        <v>1005</v>
      </c>
      <c r="J154" s="6" t="s">
        <v>1027</v>
      </c>
    </row>
    <row r="155" spans="1:10" x14ac:dyDescent="0.35">
      <c r="A155" s="7">
        <v>41649</v>
      </c>
      <c r="B155" s="6" t="s">
        <v>1063</v>
      </c>
      <c r="C155" s="6" t="s">
        <v>1064</v>
      </c>
      <c r="D155" s="6" t="s">
        <v>1065</v>
      </c>
      <c r="E155" s="6" t="s">
        <v>1062</v>
      </c>
      <c r="F155" s="13">
        <v>349</v>
      </c>
      <c r="G155" s="6">
        <v>1</v>
      </c>
      <c r="H155" s="13">
        <f t="shared" si="2"/>
        <v>349</v>
      </c>
      <c r="I155" s="6" t="s">
        <v>1022</v>
      </c>
      <c r="J155" s="6" t="s">
        <v>1027</v>
      </c>
    </row>
    <row r="156" spans="1:10" x14ac:dyDescent="0.35">
      <c r="A156" s="7">
        <v>41648</v>
      </c>
      <c r="B156" s="6" t="s">
        <v>1063</v>
      </c>
      <c r="C156" s="6" t="s">
        <v>1064</v>
      </c>
      <c r="D156" s="6" t="s">
        <v>1065</v>
      </c>
      <c r="E156" s="6" t="s">
        <v>1083</v>
      </c>
      <c r="F156" s="13">
        <v>199</v>
      </c>
      <c r="G156" s="6">
        <v>1</v>
      </c>
      <c r="H156" s="13">
        <f t="shared" si="2"/>
        <v>199</v>
      </c>
      <c r="I156" s="6" t="s">
        <v>1022</v>
      </c>
      <c r="J156" s="6" t="s">
        <v>1038</v>
      </c>
    </row>
    <row r="157" spans="1:10" x14ac:dyDescent="0.35">
      <c r="A157" s="7">
        <v>41647</v>
      </c>
      <c r="B157" s="6" t="s">
        <v>1028</v>
      </c>
      <c r="C157" s="6" t="s">
        <v>1029</v>
      </c>
      <c r="D157" s="6" t="s">
        <v>1030</v>
      </c>
      <c r="E157" s="6" t="s">
        <v>1083</v>
      </c>
      <c r="F157" s="13">
        <v>199</v>
      </c>
      <c r="G157" s="6">
        <v>1</v>
      </c>
      <c r="H157" s="13">
        <f t="shared" si="2"/>
        <v>199</v>
      </c>
      <c r="I157" s="6" t="s">
        <v>1005</v>
      </c>
      <c r="J157" s="6" t="s">
        <v>1027</v>
      </c>
    </row>
    <row r="158" spans="1:10" x14ac:dyDescent="0.35">
      <c r="A158" s="7">
        <v>41645</v>
      </c>
      <c r="B158" s="6" t="s">
        <v>1039</v>
      </c>
      <c r="C158" s="6" t="s">
        <v>1040</v>
      </c>
      <c r="D158" s="6" t="s">
        <v>1030</v>
      </c>
      <c r="E158" s="6" t="s">
        <v>1083</v>
      </c>
      <c r="F158" s="13">
        <v>199</v>
      </c>
      <c r="G158" s="6">
        <v>3</v>
      </c>
      <c r="H158" s="13">
        <f t="shared" si="2"/>
        <v>597</v>
      </c>
      <c r="I158" s="6" t="s">
        <v>1005</v>
      </c>
      <c r="J158" s="6" t="s">
        <v>1027</v>
      </c>
    </row>
    <row r="159" spans="1:10" x14ac:dyDescent="0.35">
      <c r="A159" s="7">
        <v>41644</v>
      </c>
      <c r="B159" s="6" t="s">
        <v>1140</v>
      </c>
      <c r="C159" s="6" t="s">
        <v>1141</v>
      </c>
      <c r="D159" s="6" t="s">
        <v>1045</v>
      </c>
      <c r="E159" s="6" t="s">
        <v>1010</v>
      </c>
      <c r="F159" s="13">
        <v>399</v>
      </c>
      <c r="G159" s="6">
        <v>1</v>
      </c>
      <c r="H159" s="13">
        <f t="shared" si="2"/>
        <v>399</v>
      </c>
      <c r="I159" s="6" t="s">
        <v>1022</v>
      </c>
      <c r="J159" s="6" t="s">
        <v>1027</v>
      </c>
    </row>
    <row r="160" spans="1:10" x14ac:dyDescent="0.35">
      <c r="A160" s="7">
        <v>41644</v>
      </c>
      <c r="B160" s="6" t="s">
        <v>1124</v>
      </c>
      <c r="C160" s="6" t="s">
        <v>1125</v>
      </c>
      <c r="D160" s="6" t="s">
        <v>1126</v>
      </c>
      <c r="E160" s="6" t="s">
        <v>1041</v>
      </c>
      <c r="F160" s="13">
        <v>299</v>
      </c>
      <c r="G160" s="6">
        <v>2</v>
      </c>
      <c r="H160" s="13">
        <f t="shared" si="2"/>
        <v>598</v>
      </c>
      <c r="I160" s="6" t="s">
        <v>1022</v>
      </c>
      <c r="J160" s="6" t="s">
        <v>1042</v>
      </c>
    </row>
    <row r="161" spans="1:10" x14ac:dyDescent="0.35">
      <c r="A161" s="7">
        <v>41643</v>
      </c>
      <c r="B161" s="6" t="s">
        <v>1019</v>
      </c>
      <c r="C161" s="6" t="s">
        <v>1020</v>
      </c>
      <c r="D161" s="6" t="s">
        <v>1021</v>
      </c>
      <c r="E161" s="6" t="s">
        <v>1118</v>
      </c>
      <c r="F161" s="13">
        <v>265</v>
      </c>
      <c r="G161" s="6">
        <v>1</v>
      </c>
      <c r="H161" s="13">
        <f t="shared" si="2"/>
        <v>265</v>
      </c>
      <c r="I161" s="6" t="s">
        <v>1022</v>
      </c>
      <c r="J161" s="6" t="s">
        <v>1009</v>
      </c>
    </row>
    <row r="162" spans="1:10" x14ac:dyDescent="0.35">
      <c r="A162" s="7">
        <v>41643</v>
      </c>
      <c r="B162" s="6" t="s">
        <v>1068</v>
      </c>
      <c r="C162" s="6" t="s">
        <v>1069</v>
      </c>
      <c r="D162" s="6" t="s">
        <v>1026</v>
      </c>
      <c r="E162" s="6" t="s">
        <v>1010</v>
      </c>
      <c r="F162" s="13">
        <v>399</v>
      </c>
      <c r="G162" s="6">
        <v>1</v>
      </c>
      <c r="H162" s="13">
        <f t="shared" si="2"/>
        <v>399</v>
      </c>
      <c r="I162" s="6" t="s">
        <v>1005</v>
      </c>
      <c r="J162" s="6" t="s">
        <v>1042</v>
      </c>
    </row>
    <row r="163" spans="1:10" x14ac:dyDescent="0.35">
      <c r="A163" s="7">
        <v>41642</v>
      </c>
      <c r="B163" s="6" t="s">
        <v>1120</v>
      </c>
      <c r="C163" s="6" t="s">
        <v>1121</v>
      </c>
      <c r="D163" s="6" t="s">
        <v>1081</v>
      </c>
      <c r="E163" s="6" t="s">
        <v>1026</v>
      </c>
      <c r="F163" s="13">
        <v>149</v>
      </c>
      <c r="G163" s="6">
        <v>6</v>
      </c>
      <c r="H163" s="13">
        <f t="shared" si="2"/>
        <v>894</v>
      </c>
      <c r="I163" s="6" t="s">
        <v>1005</v>
      </c>
      <c r="J163" s="6" t="s">
        <v>1042</v>
      </c>
    </row>
    <row r="164" spans="1:10" x14ac:dyDescent="0.35">
      <c r="A164" s="7">
        <v>41642</v>
      </c>
      <c r="B164" s="6" t="s">
        <v>1140</v>
      </c>
      <c r="C164" s="6" t="s">
        <v>1141</v>
      </c>
      <c r="D164" s="6" t="s">
        <v>1045</v>
      </c>
      <c r="E164" s="6" t="s">
        <v>1062</v>
      </c>
      <c r="F164" s="13">
        <v>349</v>
      </c>
      <c r="G164" s="6">
        <v>1</v>
      </c>
      <c r="H164" s="13">
        <f t="shared" si="2"/>
        <v>349</v>
      </c>
      <c r="I164" s="6" t="s">
        <v>1005</v>
      </c>
      <c r="J164" s="6" t="s">
        <v>1009</v>
      </c>
    </row>
    <row r="165" spans="1:10" x14ac:dyDescent="0.35">
      <c r="A165" s="7">
        <v>41642</v>
      </c>
      <c r="B165" s="6" t="s">
        <v>1095</v>
      </c>
      <c r="C165" s="6" t="s">
        <v>1096</v>
      </c>
      <c r="D165" s="6" t="s">
        <v>1097</v>
      </c>
      <c r="E165" s="6" t="s">
        <v>1010</v>
      </c>
      <c r="F165" s="13">
        <v>399</v>
      </c>
      <c r="G165" s="6">
        <v>2</v>
      </c>
      <c r="H165" s="13">
        <f t="shared" si="2"/>
        <v>798</v>
      </c>
      <c r="I165" s="6" t="s">
        <v>1022</v>
      </c>
      <c r="J165" s="6" t="s">
        <v>1042</v>
      </c>
    </row>
    <row r="166" spans="1:10" x14ac:dyDescent="0.35">
      <c r="A166" s="7">
        <v>41641</v>
      </c>
      <c r="B166" s="6" t="s">
        <v>1135</v>
      </c>
      <c r="C166" s="6" t="s">
        <v>1136</v>
      </c>
      <c r="D166" s="6" t="s">
        <v>1045</v>
      </c>
      <c r="E166" s="6" t="s">
        <v>1026</v>
      </c>
      <c r="F166" s="13">
        <v>149</v>
      </c>
      <c r="G166" s="6">
        <v>2</v>
      </c>
      <c r="H166" s="13">
        <f t="shared" si="2"/>
        <v>298</v>
      </c>
      <c r="I166" s="6" t="s">
        <v>1022</v>
      </c>
      <c r="J166" s="6" t="s">
        <v>1027</v>
      </c>
    </row>
    <row r="167" spans="1:10" x14ac:dyDescent="0.35">
      <c r="A167" s="7">
        <v>41640</v>
      </c>
      <c r="B167" s="6" t="s">
        <v>1043</v>
      </c>
      <c r="C167" s="6" t="s">
        <v>1044</v>
      </c>
      <c r="D167" s="6" t="s">
        <v>1045</v>
      </c>
      <c r="E167" s="6" t="s">
        <v>1046</v>
      </c>
      <c r="F167" s="13">
        <v>365</v>
      </c>
      <c r="G167" s="6">
        <v>1</v>
      </c>
      <c r="H167" s="13">
        <f t="shared" si="2"/>
        <v>365</v>
      </c>
      <c r="I167" s="6" t="s">
        <v>1005</v>
      </c>
      <c r="J167" s="6" t="s">
        <v>1042</v>
      </c>
    </row>
    <row r="168" spans="1:10" x14ac:dyDescent="0.35">
      <c r="A168" s="7">
        <v>41638</v>
      </c>
      <c r="B168" s="6" t="s">
        <v>1113</v>
      </c>
      <c r="C168" s="6" t="s">
        <v>1114</v>
      </c>
      <c r="D168" s="6" t="s">
        <v>1017</v>
      </c>
      <c r="E168" s="6" t="s">
        <v>1031</v>
      </c>
      <c r="F168" s="13">
        <v>199</v>
      </c>
      <c r="G168" s="6">
        <v>2</v>
      </c>
      <c r="H168" s="13">
        <f t="shared" si="2"/>
        <v>398</v>
      </c>
      <c r="I168" s="6" t="s">
        <v>1022</v>
      </c>
      <c r="J168" s="6" t="s">
        <v>1027</v>
      </c>
    </row>
    <row r="169" spans="1:10" x14ac:dyDescent="0.35">
      <c r="A169" s="7">
        <v>41638</v>
      </c>
      <c r="B169" s="6" t="s">
        <v>1104</v>
      </c>
      <c r="C169" s="6" t="s">
        <v>1116</v>
      </c>
      <c r="D169" s="6" t="s">
        <v>1045</v>
      </c>
      <c r="E169" s="6" t="s">
        <v>1014</v>
      </c>
      <c r="F169" s="13">
        <v>295</v>
      </c>
      <c r="G169" s="6">
        <v>4</v>
      </c>
      <c r="H169" s="13">
        <f t="shared" si="2"/>
        <v>1180</v>
      </c>
      <c r="I169" s="6" t="s">
        <v>1022</v>
      </c>
      <c r="J169" s="6" t="s">
        <v>1006</v>
      </c>
    </row>
    <row r="170" spans="1:10" x14ac:dyDescent="0.35">
      <c r="A170" s="7">
        <v>41636</v>
      </c>
      <c r="B170" s="6" t="s">
        <v>1127</v>
      </c>
      <c r="C170" s="6" t="s">
        <v>1128</v>
      </c>
      <c r="D170" s="6" t="s">
        <v>1030</v>
      </c>
      <c r="E170" s="6" t="s">
        <v>1062</v>
      </c>
      <c r="F170" s="13">
        <v>349</v>
      </c>
      <c r="G170" s="6">
        <v>2</v>
      </c>
      <c r="H170" s="13">
        <f t="shared" si="2"/>
        <v>698</v>
      </c>
      <c r="I170" s="6" t="s">
        <v>1005</v>
      </c>
      <c r="J170" s="6" t="s">
        <v>1009</v>
      </c>
    </row>
    <row r="171" spans="1:10" x14ac:dyDescent="0.35">
      <c r="A171" s="7">
        <v>41635</v>
      </c>
      <c r="B171" s="6" t="s">
        <v>1130</v>
      </c>
      <c r="C171" s="6" t="s">
        <v>1131</v>
      </c>
      <c r="D171" s="6" t="s">
        <v>1065</v>
      </c>
      <c r="E171" s="6" t="s">
        <v>1041</v>
      </c>
      <c r="F171" s="13">
        <v>299</v>
      </c>
      <c r="G171" s="6">
        <v>1</v>
      </c>
      <c r="H171" s="13">
        <f t="shared" si="2"/>
        <v>299</v>
      </c>
      <c r="I171" s="6" t="s">
        <v>1005</v>
      </c>
      <c r="J171" s="6" t="s">
        <v>1027</v>
      </c>
    </row>
    <row r="172" spans="1:10" x14ac:dyDescent="0.35">
      <c r="A172" s="7">
        <v>41634</v>
      </c>
      <c r="B172" s="6" t="s">
        <v>1138</v>
      </c>
      <c r="C172" s="6" t="s">
        <v>1139</v>
      </c>
      <c r="D172" s="6" t="s">
        <v>1030</v>
      </c>
      <c r="E172" s="6" t="s">
        <v>1010</v>
      </c>
      <c r="F172" s="13">
        <v>399</v>
      </c>
      <c r="G172" s="6">
        <v>4</v>
      </c>
      <c r="H172" s="13">
        <f t="shared" si="2"/>
        <v>1596</v>
      </c>
      <c r="I172" s="6" t="s">
        <v>1022</v>
      </c>
      <c r="J172" s="6" t="s">
        <v>1009</v>
      </c>
    </row>
    <row r="173" spans="1:10" x14ac:dyDescent="0.35">
      <c r="A173" s="7">
        <v>41633</v>
      </c>
      <c r="B173" s="6" t="s">
        <v>1019</v>
      </c>
      <c r="C173" s="6" t="s">
        <v>1020</v>
      </c>
      <c r="D173" s="6" t="s">
        <v>1021</v>
      </c>
      <c r="E173" s="6" t="s">
        <v>1046</v>
      </c>
      <c r="F173" s="13">
        <v>365</v>
      </c>
      <c r="G173" s="6">
        <v>1</v>
      </c>
      <c r="H173" s="13">
        <f t="shared" si="2"/>
        <v>365</v>
      </c>
      <c r="I173" s="6" t="s">
        <v>1022</v>
      </c>
      <c r="J173" s="6" t="s">
        <v>1038</v>
      </c>
    </row>
    <row r="174" spans="1:10" x14ac:dyDescent="0.35">
      <c r="A174" s="7">
        <v>41632</v>
      </c>
      <c r="B174" s="6" t="s">
        <v>1071</v>
      </c>
      <c r="C174" s="6" t="s">
        <v>1072</v>
      </c>
      <c r="D174" s="6" t="s">
        <v>1142</v>
      </c>
      <c r="E174" s="6" t="s">
        <v>1046</v>
      </c>
      <c r="F174" s="13">
        <v>365</v>
      </c>
      <c r="G174" s="6">
        <v>2</v>
      </c>
      <c r="H174" s="13">
        <f t="shared" si="2"/>
        <v>730</v>
      </c>
      <c r="I174" s="6" t="s">
        <v>1005</v>
      </c>
      <c r="J174" s="6" t="s">
        <v>1009</v>
      </c>
    </row>
    <row r="175" spans="1:10" x14ac:dyDescent="0.35">
      <c r="A175" s="7">
        <v>41632</v>
      </c>
      <c r="B175" s="6" t="s">
        <v>1001</v>
      </c>
      <c r="C175" s="6" t="s">
        <v>1123</v>
      </c>
      <c r="D175" s="6" t="s">
        <v>1112</v>
      </c>
      <c r="E175" s="6" t="s">
        <v>1118</v>
      </c>
      <c r="F175" s="13">
        <v>265</v>
      </c>
      <c r="G175" s="6">
        <v>2</v>
      </c>
      <c r="H175" s="13">
        <f t="shared" si="2"/>
        <v>530</v>
      </c>
      <c r="I175" s="6" t="s">
        <v>1022</v>
      </c>
      <c r="J175" s="6" t="s">
        <v>1038</v>
      </c>
    </row>
    <row r="176" spans="1:10" x14ac:dyDescent="0.35">
      <c r="A176" s="7">
        <v>41631</v>
      </c>
      <c r="B176" s="6" t="s">
        <v>1095</v>
      </c>
      <c r="C176" s="6" t="s">
        <v>1117</v>
      </c>
      <c r="D176" s="6" t="s">
        <v>1045</v>
      </c>
      <c r="E176" s="6" t="s">
        <v>1052</v>
      </c>
      <c r="F176" s="13">
        <v>349</v>
      </c>
      <c r="G176" s="6">
        <v>5</v>
      </c>
      <c r="H176" s="13">
        <f t="shared" si="2"/>
        <v>1745</v>
      </c>
      <c r="I176" s="6" t="s">
        <v>1005</v>
      </c>
      <c r="J176" s="6" t="s">
        <v>1009</v>
      </c>
    </row>
    <row r="177" spans="1:10" x14ac:dyDescent="0.35">
      <c r="A177" s="7">
        <v>41630</v>
      </c>
      <c r="B177" s="6" t="s">
        <v>1028</v>
      </c>
      <c r="C177" s="6" t="s">
        <v>1143</v>
      </c>
      <c r="D177" s="6" t="s">
        <v>1021</v>
      </c>
      <c r="E177" s="6" t="s">
        <v>1021</v>
      </c>
      <c r="F177" s="13">
        <v>99</v>
      </c>
      <c r="G177" s="6">
        <v>2</v>
      </c>
      <c r="H177" s="13">
        <f t="shared" si="2"/>
        <v>198</v>
      </c>
      <c r="I177" s="6" t="s">
        <v>1022</v>
      </c>
      <c r="J177" s="6" t="s">
        <v>1006</v>
      </c>
    </row>
    <row r="178" spans="1:10" x14ac:dyDescent="0.35">
      <c r="A178" s="7">
        <v>41630</v>
      </c>
      <c r="B178" s="6" t="s">
        <v>1106</v>
      </c>
      <c r="C178" s="6" t="s">
        <v>1107</v>
      </c>
      <c r="D178" s="6" t="s">
        <v>1108</v>
      </c>
      <c r="E178" s="6" t="s">
        <v>1052</v>
      </c>
      <c r="F178" s="13">
        <v>349</v>
      </c>
      <c r="G178" s="6">
        <v>1</v>
      </c>
      <c r="H178" s="13">
        <f t="shared" si="2"/>
        <v>349</v>
      </c>
      <c r="I178" s="6" t="s">
        <v>1005</v>
      </c>
      <c r="J178" s="6" t="s">
        <v>1042</v>
      </c>
    </row>
    <row r="179" spans="1:10" x14ac:dyDescent="0.35">
      <c r="A179" s="7">
        <v>41629</v>
      </c>
      <c r="B179" s="6" t="s">
        <v>1113</v>
      </c>
      <c r="C179" s="6" t="s">
        <v>1137</v>
      </c>
      <c r="D179" s="6" t="s">
        <v>1108</v>
      </c>
      <c r="E179" s="6" t="s">
        <v>1053</v>
      </c>
      <c r="F179" s="13">
        <v>187</v>
      </c>
      <c r="G179" s="6">
        <v>2</v>
      </c>
      <c r="H179" s="13">
        <f t="shared" si="2"/>
        <v>374</v>
      </c>
      <c r="I179" s="6" t="s">
        <v>1022</v>
      </c>
      <c r="J179" s="6" t="s">
        <v>1006</v>
      </c>
    </row>
    <row r="180" spans="1:10" x14ac:dyDescent="0.35">
      <c r="A180" s="7">
        <v>41628</v>
      </c>
      <c r="B180" s="6" t="s">
        <v>1144</v>
      </c>
      <c r="C180" s="6" t="s">
        <v>1145</v>
      </c>
      <c r="D180" s="6" t="s">
        <v>1045</v>
      </c>
      <c r="E180" s="6" t="s">
        <v>1087</v>
      </c>
      <c r="F180" s="13">
        <v>245</v>
      </c>
      <c r="G180" s="6">
        <v>3</v>
      </c>
      <c r="H180" s="13">
        <f t="shared" si="2"/>
        <v>735</v>
      </c>
      <c r="I180" s="6" t="s">
        <v>1005</v>
      </c>
      <c r="J180" s="6" t="s">
        <v>1038</v>
      </c>
    </row>
    <row r="181" spans="1:10" x14ac:dyDescent="0.35">
      <c r="A181" s="7">
        <v>41627</v>
      </c>
      <c r="B181" s="6" t="s">
        <v>1075</v>
      </c>
      <c r="C181" s="6" t="s">
        <v>1076</v>
      </c>
      <c r="D181" s="6" t="s">
        <v>1017</v>
      </c>
      <c r="E181" s="6" t="s">
        <v>1087</v>
      </c>
      <c r="F181" s="13">
        <v>245</v>
      </c>
      <c r="G181" s="6">
        <v>1</v>
      </c>
      <c r="H181" s="13">
        <f t="shared" si="2"/>
        <v>245</v>
      </c>
      <c r="I181" s="6" t="s">
        <v>1005</v>
      </c>
      <c r="J181" s="6" t="s">
        <v>1027</v>
      </c>
    </row>
    <row r="182" spans="1:10" x14ac:dyDescent="0.35">
      <c r="A182" s="7">
        <v>41625</v>
      </c>
      <c r="B182" s="6" t="s">
        <v>1138</v>
      </c>
      <c r="C182" s="6" t="s">
        <v>1139</v>
      </c>
      <c r="D182" s="6" t="s">
        <v>1030</v>
      </c>
      <c r="E182" s="6" t="s">
        <v>1026</v>
      </c>
      <c r="F182" s="13">
        <v>149</v>
      </c>
      <c r="G182" s="6">
        <v>5</v>
      </c>
      <c r="H182" s="13">
        <f t="shared" si="2"/>
        <v>745</v>
      </c>
      <c r="I182" s="6" t="s">
        <v>1022</v>
      </c>
      <c r="J182" s="6" t="s">
        <v>1038</v>
      </c>
    </row>
    <row r="183" spans="1:10" x14ac:dyDescent="0.35">
      <c r="A183" s="7">
        <v>41625</v>
      </c>
      <c r="B183" s="6" t="s">
        <v>1028</v>
      </c>
      <c r="C183" s="6" t="s">
        <v>1143</v>
      </c>
      <c r="D183" s="6" t="s">
        <v>1021</v>
      </c>
      <c r="E183" s="6" t="s">
        <v>1026</v>
      </c>
      <c r="F183" s="13">
        <v>149</v>
      </c>
      <c r="G183" s="6">
        <v>1</v>
      </c>
      <c r="H183" s="13">
        <f t="shared" si="2"/>
        <v>149</v>
      </c>
      <c r="I183" s="6" t="s">
        <v>1022</v>
      </c>
      <c r="J183" s="6" t="s">
        <v>1042</v>
      </c>
    </row>
    <row r="184" spans="1:10" x14ac:dyDescent="0.35">
      <c r="A184" s="7">
        <v>41624</v>
      </c>
      <c r="B184" s="6" t="s">
        <v>1088</v>
      </c>
      <c r="C184" s="6" t="s">
        <v>1089</v>
      </c>
      <c r="D184" s="6" t="s">
        <v>1056</v>
      </c>
      <c r="E184" s="6" t="s">
        <v>1083</v>
      </c>
      <c r="F184" s="13">
        <v>199</v>
      </c>
      <c r="G184" s="6">
        <v>2</v>
      </c>
      <c r="H184" s="13">
        <f t="shared" si="2"/>
        <v>398</v>
      </c>
      <c r="I184" s="6" t="s">
        <v>1005</v>
      </c>
      <c r="J184" s="6" t="s">
        <v>1009</v>
      </c>
    </row>
    <row r="185" spans="1:10" x14ac:dyDescent="0.35">
      <c r="A185" s="7">
        <v>41624</v>
      </c>
      <c r="B185" s="6" t="s">
        <v>1138</v>
      </c>
      <c r="C185" s="6" t="s">
        <v>1139</v>
      </c>
      <c r="D185" s="6" t="s">
        <v>1030</v>
      </c>
      <c r="E185" s="6" t="s">
        <v>1014</v>
      </c>
      <c r="F185" s="13">
        <v>295</v>
      </c>
      <c r="G185" s="6">
        <v>1</v>
      </c>
      <c r="H185" s="13">
        <f t="shared" si="2"/>
        <v>295</v>
      </c>
      <c r="I185" s="6" t="s">
        <v>1022</v>
      </c>
      <c r="J185" s="6" t="s">
        <v>1027</v>
      </c>
    </row>
    <row r="186" spans="1:10" x14ac:dyDescent="0.35">
      <c r="A186" s="7">
        <v>41624</v>
      </c>
      <c r="B186" s="6" t="s">
        <v>1104</v>
      </c>
      <c r="C186" s="6" t="s">
        <v>1116</v>
      </c>
      <c r="D186" s="6" t="s">
        <v>1045</v>
      </c>
      <c r="E186" s="6" t="s">
        <v>1062</v>
      </c>
      <c r="F186" s="13">
        <v>349</v>
      </c>
      <c r="G186" s="6">
        <v>1</v>
      </c>
      <c r="H186" s="13">
        <f t="shared" si="2"/>
        <v>349</v>
      </c>
      <c r="I186" s="6" t="s">
        <v>1005</v>
      </c>
      <c r="J186" s="6" t="s">
        <v>1038</v>
      </c>
    </row>
    <row r="187" spans="1:10" x14ac:dyDescent="0.35">
      <c r="A187" s="7">
        <v>41624</v>
      </c>
      <c r="B187" s="6" t="s">
        <v>1099</v>
      </c>
      <c r="C187" s="6" t="s">
        <v>1100</v>
      </c>
      <c r="D187" s="6" t="s">
        <v>1045</v>
      </c>
      <c r="E187" s="6" t="s">
        <v>1052</v>
      </c>
      <c r="F187" s="13">
        <v>349</v>
      </c>
      <c r="G187" s="6">
        <v>3</v>
      </c>
      <c r="H187" s="13">
        <f t="shared" si="2"/>
        <v>1047</v>
      </c>
      <c r="I187" s="6" t="s">
        <v>1005</v>
      </c>
      <c r="J187" s="6" t="s">
        <v>1006</v>
      </c>
    </row>
    <row r="188" spans="1:10" x14ac:dyDescent="0.35">
      <c r="A188" s="7">
        <v>41624</v>
      </c>
      <c r="B188" s="6" t="s">
        <v>1023</v>
      </c>
      <c r="C188" s="6" t="s">
        <v>1024</v>
      </c>
      <c r="D188" s="6" t="s">
        <v>1025</v>
      </c>
      <c r="E188" s="6" t="s">
        <v>1082</v>
      </c>
      <c r="F188" s="13">
        <v>399</v>
      </c>
      <c r="G188" s="6">
        <v>1</v>
      </c>
      <c r="H188" s="13">
        <f t="shared" si="2"/>
        <v>399</v>
      </c>
      <c r="I188" s="6" t="s">
        <v>1005</v>
      </c>
      <c r="J188" s="6" t="s">
        <v>1038</v>
      </c>
    </row>
    <row r="189" spans="1:10" x14ac:dyDescent="0.35">
      <c r="A189" s="7">
        <v>41621</v>
      </c>
      <c r="B189" s="6" t="s">
        <v>1085</v>
      </c>
      <c r="C189" s="6" t="s">
        <v>1086</v>
      </c>
      <c r="D189" s="6" t="s">
        <v>1037</v>
      </c>
      <c r="E189" s="6" t="s">
        <v>1082</v>
      </c>
      <c r="F189" s="13">
        <v>399</v>
      </c>
      <c r="G189" s="6">
        <v>3</v>
      </c>
      <c r="H189" s="13">
        <f t="shared" si="2"/>
        <v>1197</v>
      </c>
      <c r="I189" s="6" t="s">
        <v>1005</v>
      </c>
      <c r="J189" s="6" t="s">
        <v>1009</v>
      </c>
    </row>
    <row r="190" spans="1:10" x14ac:dyDescent="0.35">
      <c r="A190" s="7">
        <v>41620</v>
      </c>
      <c r="B190" s="6" t="s">
        <v>1043</v>
      </c>
      <c r="C190" s="6" t="s">
        <v>1044</v>
      </c>
      <c r="D190" s="6" t="s">
        <v>1045</v>
      </c>
      <c r="E190" s="6" t="s">
        <v>1083</v>
      </c>
      <c r="F190" s="13">
        <v>199</v>
      </c>
      <c r="G190" s="6">
        <v>2</v>
      </c>
      <c r="H190" s="13">
        <f t="shared" si="2"/>
        <v>398</v>
      </c>
      <c r="I190" s="6" t="s">
        <v>1022</v>
      </c>
      <c r="J190" s="6" t="s">
        <v>1009</v>
      </c>
    </row>
    <row r="191" spans="1:10" x14ac:dyDescent="0.35">
      <c r="A191" s="7">
        <v>41620</v>
      </c>
      <c r="B191" s="6" t="s">
        <v>1054</v>
      </c>
      <c r="C191" s="6" t="s">
        <v>1055</v>
      </c>
      <c r="D191" s="6" t="s">
        <v>1056</v>
      </c>
      <c r="E191" s="6" t="s">
        <v>2719</v>
      </c>
      <c r="F191" s="13">
        <v>185</v>
      </c>
      <c r="G191" s="6">
        <v>2</v>
      </c>
      <c r="H191" s="13">
        <f t="shared" si="2"/>
        <v>370</v>
      </c>
      <c r="I191" s="6" t="s">
        <v>1005</v>
      </c>
      <c r="J191" s="6" t="s">
        <v>1042</v>
      </c>
    </row>
    <row r="192" spans="1:10" x14ac:dyDescent="0.35">
      <c r="A192" s="7">
        <v>41620</v>
      </c>
      <c r="B192" s="6" t="s">
        <v>1050</v>
      </c>
      <c r="C192" s="6" t="s">
        <v>1051</v>
      </c>
      <c r="D192" s="6" t="s">
        <v>1021</v>
      </c>
      <c r="E192" s="6" t="s">
        <v>1041</v>
      </c>
      <c r="F192" s="13">
        <v>299</v>
      </c>
      <c r="G192" s="6">
        <v>1</v>
      </c>
      <c r="H192" s="13">
        <f t="shared" si="2"/>
        <v>299</v>
      </c>
      <c r="I192" s="6" t="s">
        <v>1022</v>
      </c>
      <c r="J192" s="6" t="s">
        <v>1038</v>
      </c>
    </row>
    <row r="193" spans="1:10" x14ac:dyDescent="0.35">
      <c r="A193" s="7">
        <v>41620</v>
      </c>
      <c r="B193" s="6" t="s">
        <v>1113</v>
      </c>
      <c r="C193" s="6" t="s">
        <v>1137</v>
      </c>
      <c r="D193" s="6" t="s">
        <v>1108</v>
      </c>
      <c r="E193" s="6" t="s">
        <v>1052</v>
      </c>
      <c r="F193" s="13">
        <v>349</v>
      </c>
      <c r="G193" s="6">
        <v>2</v>
      </c>
      <c r="H193" s="13">
        <f t="shared" si="2"/>
        <v>698</v>
      </c>
      <c r="I193" s="6" t="s">
        <v>1022</v>
      </c>
      <c r="J193" s="6" t="s">
        <v>1038</v>
      </c>
    </row>
    <row r="194" spans="1:10" x14ac:dyDescent="0.35">
      <c r="A194" s="7">
        <v>41619</v>
      </c>
      <c r="B194" s="6" t="s">
        <v>1144</v>
      </c>
      <c r="C194" s="6" t="s">
        <v>1145</v>
      </c>
      <c r="D194" s="6" t="s">
        <v>1045</v>
      </c>
      <c r="E194" s="6" t="s">
        <v>1014</v>
      </c>
      <c r="F194" s="13">
        <v>295</v>
      </c>
      <c r="G194" s="6">
        <v>3</v>
      </c>
      <c r="H194" s="13">
        <f t="shared" ref="H194:H204" si="3">F194*G194</f>
        <v>885</v>
      </c>
      <c r="I194" s="6" t="s">
        <v>1005</v>
      </c>
      <c r="J194" s="6" t="s">
        <v>1038</v>
      </c>
    </row>
    <row r="195" spans="1:10" x14ac:dyDescent="0.35">
      <c r="A195" s="7">
        <v>41618</v>
      </c>
      <c r="B195" s="6" t="s">
        <v>1113</v>
      </c>
      <c r="C195" s="6" t="s">
        <v>1114</v>
      </c>
      <c r="D195" s="6" t="s">
        <v>1017</v>
      </c>
      <c r="E195" s="6" t="s">
        <v>1014</v>
      </c>
      <c r="F195" s="13">
        <v>295</v>
      </c>
      <c r="G195" s="6">
        <v>2</v>
      </c>
      <c r="H195" s="13">
        <f t="shared" si="3"/>
        <v>590</v>
      </c>
      <c r="I195" s="6" t="s">
        <v>1005</v>
      </c>
      <c r="J195" s="6" t="s">
        <v>1042</v>
      </c>
    </row>
    <row r="196" spans="1:10" x14ac:dyDescent="0.35">
      <c r="A196" s="7">
        <v>41618</v>
      </c>
      <c r="B196" s="6" t="s">
        <v>1085</v>
      </c>
      <c r="C196" s="6" t="s">
        <v>1119</v>
      </c>
      <c r="D196" s="6" t="s">
        <v>1045</v>
      </c>
      <c r="E196" s="6" t="s">
        <v>1014</v>
      </c>
      <c r="F196" s="13">
        <v>295</v>
      </c>
      <c r="G196" s="6">
        <v>2</v>
      </c>
      <c r="H196" s="13">
        <f t="shared" si="3"/>
        <v>590</v>
      </c>
      <c r="I196" s="6" t="s">
        <v>1022</v>
      </c>
      <c r="J196" s="6" t="s">
        <v>1027</v>
      </c>
    </row>
    <row r="197" spans="1:10" x14ac:dyDescent="0.35">
      <c r="A197" s="7">
        <v>41615</v>
      </c>
      <c r="B197" s="6" t="s">
        <v>1060</v>
      </c>
      <c r="C197" s="6" t="s">
        <v>1061</v>
      </c>
      <c r="D197" s="6" t="s">
        <v>1017</v>
      </c>
      <c r="E197" s="6" t="s">
        <v>1053</v>
      </c>
      <c r="F197" s="13">
        <v>187</v>
      </c>
      <c r="G197" s="6">
        <v>2</v>
      </c>
      <c r="H197" s="13">
        <f t="shared" si="3"/>
        <v>374</v>
      </c>
      <c r="I197" s="6" t="s">
        <v>1005</v>
      </c>
      <c r="J197" s="6" t="s">
        <v>1042</v>
      </c>
    </row>
    <row r="198" spans="1:10" x14ac:dyDescent="0.35">
      <c r="A198" s="7">
        <v>41615</v>
      </c>
      <c r="B198" s="6" t="s">
        <v>1057</v>
      </c>
      <c r="C198" s="6" t="s">
        <v>1058</v>
      </c>
      <c r="D198" s="6" t="s">
        <v>1059</v>
      </c>
      <c r="E198" s="6" t="s">
        <v>1087</v>
      </c>
      <c r="F198" s="13">
        <v>245</v>
      </c>
      <c r="G198" s="6">
        <v>2</v>
      </c>
      <c r="H198" s="13">
        <f t="shared" si="3"/>
        <v>490</v>
      </c>
      <c r="I198" s="6" t="s">
        <v>1022</v>
      </c>
      <c r="J198" s="6" t="s">
        <v>1009</v>
      </c>
    </row>
    <row r="199" spans="1:10" x14ac:dyDescent="0.35">
      <c r="A199" s="7">
        <v>41615</v>
      </c>
      <c r="B199" s="6" t="s">
        <v>1073</v>
      </c>
      <c r="C199" s="6" t="s">
        <v>1074</v>
      </c>
      <c r="D199" s="6" t="s">
        <v>1025</v>
      </c>
      <c r="E199" s="6" t="s">
        <v>1018</v>
      </c>
      <c r="F199" s="13">
        <v>285</v>
      </c>
      <c r="G199" s="6">
        <v>2</v>
      </c>
      <c r="H199" s="13">
        <f t="shared" si="3"/>
        <v>570</v>
      </c>
      <c r="I199" s="6" t="s">
        <v>1022</v>
      </c>
      <c r="J199" s="6" t="s">
        <v>1027</v>
      </c>
    </row>
    <row r="200" spans="1:10" x14ac:dyDescent="0.35">
      <c r="A200" s="7">
        <v>41614</v>
      </c>
      <c r="B200" s="6" t="s">
        <v>1127</v>
      </c>
      <c r="C200" s="6" t="s">
        <v>1128</v>
      </c>
      <c r="D200" s="6" t="s">
        <v>1030</v>
      </c>
      <c r="E200" s="6" t="s">
        <v>1026</v>
      </c>
      <c r="F200" s="13">
        <v>149</v>
      </c>
      <c r="G200" s="6">
        <v>2</v>
      </c>
      <c r="H200" s="13">
        <f t="shared" si="3"/>
        <v>298</v>
      </c>
      <c r="I200" s="6" t="s">
        <v>1005</v>
      </c>
      <c r="J200" s="6" t="s">
        <v>1042</v>
      </c>
    </row>
    <row r="201" spans="1:10" x14ac:dyDescent="0.35">
      <c r="A201" s="7">
        <v>41613</v>
      </c>
      <c r="B201" s="6" t="s">
        <v>1133</v>
      </c>
      <c r="C201" s="6" t="s">
        <v>1134</v>
      </c>
      <c r="D201" s="6" t="s">
        <v>1049</v>
      </c>
      <c r="E201" s="6" t="s">
        <v>1083</v>
      </c>
      <c r="F201" s="13">
        <v>199</v>
      </c>
      <c r="G201" s="6">
        <v>1</v>
      </c>
      <c r="H201" s="13">
        <f t="shared" si="3"/>
        <v>199</v>
      </c>
      <c r="I201" s="6" t="s">
        <v>1022</v>
      </c>
      <c r="J201" s="6" t="s">
        <v>1006</v>
      </c>
    </row>
    <row r="202" spans="1:10" x14ac:dyDescent="0.35">
      <c r="A202" s="7">
        <v>41613</v>
      </c>
      <c r="B202" s="6" t="s">
        <v>1079</v>
      </c>
      <c r="C202" s="6" t="s">
        <v>1080</v>
      </c>
      <c r="D202" s="6" t="s">
        <v>1081</v>
      </c>
      <c r="E202" s="6" t="s">
        <v>1062</v>
      </c>
      <c r="F202" s="13">
        <v>349</v>
      </c>
      <c r="G202" s="6">
        <v>2</v>
      </c>
      <c r="H202" s="13">
        <f t="shared" si="3"/>
        <v>698</v>
      </c>
      <c r="I202" s="6" t="s">
        <v>1022</v>
      </c>
      <c r="J202" s="6" t="s">
        <v>1042</v>
      </c>
    </row>
    <row r="203" spans="1:10" x14ac:dyDescent="0.35">
      <c r="A203" s="7">
        <v>41613</v>
      </c>
      <c r="B203" s="6" t="s">
        <v>1102</v>
      </c>
      <c r="C203" s="6" t="s">
        <v>1103</v>
      </c>
      <c r="D203" s="6" t="s">
        <v>1097</v>
      </c>
      <c r="E203" s="6" t="s">
        <v>1082</v>
      </c>
      <c r="F203" s="13">
        <v>399</v>
      </c>
      <c r="G203" s="6">
        <v>1</v>
      </c>
      <c r="H203" s="13">
        <f t="shared" si="3"/>
        <v>399</v>
      </c>
      <c r="I203" s="6" t="s">
        <v>1005</v>
      </c>
      <c r="J203" s="6" t="s">
        <v>1038</v>
      </c>
    </row>
    <row r="204" spans="1:10" x14ac:dyDescent="0.35">
      <c r="A204" s="7">
        <v>41612</v>
      </c>
      <c r="B204" s="6" t="s">
        <v>1043</v>
      </c>
      <c r="C204" s="6" t="s">
        <v>1090</v>
      </c>
      <c r="D204" s="6" t="s">
        <v>1091</v>
      </c>
      <c r="E204" s="6" t="s">
        <v>1046</v>
      </c>
      <c r="F204" s="13">
        <v>365</v>
      </c>
      <c r="G204" s="6">
        <v>2</v>
      </c>
      <c r="H204" s="13">
        <f t="shared" si="3"/>
        <v>730</v>
      </c>
      <c r="I204" s="6" t="s">
        <v>1005</v>
      </c>
      <c r="J204" s="6" t="s">
        <v>1006</v>
      </c>
    </row>
  </sheetData>
  <pageMargins left="0.7" right="0.7" top="0.75" bottom="0.75" header="0.3" footer="0.3"/>
  <pageSetup orientation="portrait"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6FFA6-1D38-4F89-B5D0-C9D92AC63243}">
  <sheetPr codeName="Sheet10"/>
  <dimension ref="A3:D11"/>
  <sheetViews>
    <sheetView workbookViewId="0">
      <selection activeCell="C24" sqref="C24"/>
    </sheetView>
  </sheetViews>
  <sheetFormatPr defaultColWidth="9.1796875" defaultRowHeight="14.5" x14ac:dyDescent="0.35"/>
  <cols>
    <col min="1" max="1" width="36.26953125" style="6" bestFit="1" customWidth="1"/>
    <col min="2" max="2" width="9.1796875" style="6"/>
    <col min="3" max="4" width="10.81640625" style="6" bestFit="1" customWidth="1"/>
    <col min="5" max="16384" width="9.1796875" style="6"/>
  </cols>
  <sheetData>
    <row r="3" spans="1:4" x14ac:dyDescent="0.35">
      <c r="C3" s="6" t="s">
        <v>197</v>
      </c>
      <c r="D3" s="6" t="s">
        <v>200</v>
      </c>
    </row>
    <row r="4" spans="1:4" x14ac:dyDescent="0.35">
      <c r="A4" s="6" t="s">
        <v>1154</v>
      </c>
      <c r="C4" s="14">
        <v>12500</v>
      </c>
      <c r="D4" s="14">
        <v>13750.000000000002</v>
      </c>
    </row>
    <row r="5" spans="1:4" x14ac:dyDescent="0.35">
      <c r="A5" s="6" t="s">
        <v>1149</v>
      </c>
      <c r="C5" s="14">
        <v>14000</v>
      </c>
      <c r="D5" s="14">
        <v>12100.000000000002</v>
      </c>
    </row>
    <row r="6" spans="1:4" x14ac:dyDescent="0.35">
      <c r="A6" s="6" t="s">
        <v>1155</v>
      </c>
      <c r="C6" s="14">
        <v>10000</v>
      </c>
      <c r="D6" s="14">
        <v>11000</v>
      </c>
    </row>
    <row r="7" spans="1:4" x14ac:dyDescent="0.35">
      <c r="A7" s="6" t="s">
        <v>1151</v>
      </c>
      <c r="C7" s="14">
        <v>22000</v>
      </c>
      <c r="D7" s="14">
        <v>27500.000000000004</v>
      </c>
    </row>
    <row r="8" spans="1:4" x14ac:dyDescent="0.35">
      <c r="A8" s="6" t="s">
        <v>1152</v>
      </c>
      <c r="C8" s="14">
        <v>12000</v>
      </c>
      <c r="D8" s="14">
        <v>13200.000000000002</v>
      </c>
    </row>
    <row r="9" spans="1:4" x14ac:dyDescent="0.35">
      <c r="A9" s="6" t="s">
        <v>1153</v>
      </c>
      <c r="C9" s="14">
        <v>18000</v>
      </c>
      <c r="D9" s="14">
        <v>15400.000000000002</v>
      </c>
    </row>
    <row r="11" spans="1:4" x14ac:dyDescent="0.35">
      <c r="A11" s="16" t="s">
        <v>1146</v>
      </c>
      <c r="C11" s="17">
        <f t="shared" ref="C11:D11" si="0">ROUND(SUM(C4:C10),3)</f>
        <v>88500</v>
      </c>
      <c r="D11" s="17">
        <f t="shared" si="0"/>
        <v>92950</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A0DC4-DA37-45AF-9159-3D4C8F1E1F2E}">
  <dimension ref="A5:D14"/>
  <sheetViews>
    <sheetView topLeftCell="A4" zoomScale="160" zoomScaleNormal="160" workbookViewId="0">
      <selection activeCell="C24" sqref="C24"/>
    </sheetView>
  </sheetViews>
  <sheetFormatPr defaultColWidth="9.1796875" defaultRowHeight="12.5" x14ac:dyDescent="0.25"/>
  <cols>
    <col min="1" max="1" width="9.1796875" style="1"/>
    <col min="2" max="2" width="14.08984375" style="1" customWidth="1"/>
    <col min="3" max="3" width="9.1796875" style="1"/>
    <col min="4" max="4" width="17.90625" style="1" customWidth="1"/>
    <col min="5" max="16384" width="9.1796875" style="1"/>
  </cols>
  <sheetData>
    <row r="5" spans="1:4" ht="13" thickBot="1" x14ac:dyDescent="0.3"/>
    <row r="6" spans="1:4" ht="13" thickBot="1" x14ac:dyDescent="0.3">
      <c r="A6" s="133" t="s">
        <v>998</v>
      </c>
      <c r="B6" s="134">
        <f>SUMIF(A11:A14,TRUE,D11:D14)</f>
        <v>100</v>
      </c>
    </row>
    <row r="8" spans="1:4" ht="14.5" x14ac:dyDescent="0.35">
      <c r="B8" s="135" t="str">
        <f ca="1">_xlfn.FORMULATEXT(B6)</f>
        <v>=SUMIF(A11:A14,TRUE,D11:D14)</v>
      </c>
      <c r="C8" s="135"/>
      <c r="D8" s="135"/>
    </row>
    <row r="10" spans="1:4" ht="20.25" customHeight="1" x14ac:dyDescent="0.35">
      <c r="A10" s="136" t="s">
        <v>2704</v>
      </c>
      <c r="B10" s="136" t="s">
        <v>2705</v>
      </c>
      <c r="C10" s="136" t="s">
        <v>1983</v>
      </c>
      <c r="D10" s="136" t="s">
        <v>996</v>
      </c>
    </row>
    <row r="11" spans="1:4" ht="20.25" customHeight="1" x14ac:dyDescent="0.25">
      <c r="A11" s="115" t="b">
        <v>0</v>
      </c>
      <c r="B11" s="115"/>
      <c r="C11" s="115" t="s">
        <v>2706</v>
      </c>
      <c r="D11" s="137">
        <v>100</v>
      </c>
    </row>
    <row r="12" spans="1:4" ht="20.25" customHeight="1" x14ac:dyDescent="0.25">
      <c r="A12" s="115" t="b">
        <v>0</v>
      </c>
      <c r="B12" s="115"/>
      <c r="C12" s="115" t="s">
        <v>2707</v>
      </c>
      <c r="D12" s="137">
        <v>100</v>
      </c>
    </row>
    <row r="13" spans="1:4" ht="20.25" customHeight="1" x14ac:dyDescent="0.25">
      <c r="A13" s="115" t="b">
        <v>1</v>
      </c>
      <c r="B13" s="115"/>
      <c r="C13" s="115" t="s">
        <v>2708</v>
      </c>
      <c r="D13" s="137">
        <v>100</v>
      </c>
    </row>
    <row r="14" spans="1:4" ht="20.25" customHeight="1" x14ac:dyDescent="0.25">
      <c r="A14" s="115" t="b">
        <v>0</v>
      </c>
      <c r="B14" s="115"/>
      <c r="C14" s="115" t="s">
        <v>2709</v>
      </c>
      <c r="D14" s="137">
        <v>100</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xdr:col>
                    <xdr:colOff>209550</xdr:colOff>
                    <xdr:row>10</xdr:row>
                    <xdr:rowOff>12700</xdr:rowOff>
                  </from>
                  <to>
                    <xdr:col>1</xdr:col>
                    <xdr:colOff>742950</xdr:colOff>
                    <xdr:row>10</xdr:row>
                    <xdr:rowOff>247650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xdr:col>
                    <xdr:colOff>209550</xdr:colOff>
                    <xdr:row>11</xdr:row>
                    <xdr:rowOff>12700</xdr:rowOff>
                  </from>
                  <to>
                    <xdr:col>1</xdr:col>
                    <xdr:colOff>742950</xdr:colOff>
                    <xdr:row>11</xdr:row>
                    <xdr:rowOff>247650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xdr:col>
                    <xdr:colOff>209550</xdr:colOff>
                    <xdr:row>12</xdr:row>
                    <xdr:rowOff>12700</xdr:rowOff>
                  </from>
                  <to>
                    <xdr:col>1</xdr:col>
                    <xdr:colOff>742950</xdr:colOff>
                    <xdr:row>12</xdr:row>
                    <xdr:rowOff>247650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xdr:col>
                    <xdr:colOff>209550</xdr:colOff>
                    <xdr:row>13</xdr:row>
                    <xdr:rowOff>12700</xdr:rowOff>
                  </from>
                  <to>
                    <xdr:col>1</xdr:col>
                    <xdr:colOff>742950</xdr:colOff>
                    <xdr:row>13</xdr:row>
                    <xdr:rowOff>247650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B46A-09AA-4AC2-B627-2189522DC452}">
  <dimension ref="E5:F13"/>
  <sheetViews>
    <sheetView showGridLines="0" zoomScale="160" zoomScaleNormal="160" workbookViewId="0">
      <selection activeCell="C24" sqref="C24"/>
    </sheetView>
  </sheetViews>
  <sheetFormatPr defaultColWidth="9.1796875" defaultRowHeight="12.5" x14ac:dyDescent="0.25"/>
  <cols>
    <col min="1" max="4" width="9.1796875" style="1"/>
    <col min="5" max="5" width="6.26953125" style="1" bestFit="1" customWidth="1"/>
    <col min="6" max="6" width="7.54296875" style="1" bestFit="1" customWidth="1"/>
    <col min="7" max="7" width="9.1796875" style="1"/>
    <col min="8" max="8" width="1.54296875" style="1" customWidth="1"/>
    <col min="9" max="9" width="1.1796875" style="1" customWidth="1"/>
    <col min="10" max="10" width="1.26953125" style="1" customWidth="1"/>
    <col min="11" max="16384" width="9.1796875" style="1"/>
  </cols>
  <sheetData>
    <row r="5" spans="5:6" x14ac:dyDescent="0.25">
      <c r="E5" s="111" t="s">
        <v>1916</v>
      </c>
      <c r="F5" s="1">
        <v>46</v>
      </c>
    </row>
    <row r="9" spans="5:6" ht="14.5" x14ac:dyDescent="0.35">
      <c r="E9" s="110" t="s">
        <v>1915</v>
      </c>
      <c r="F9" s="110" t="s">
        <v>1914</v>
      </c>
    </row>
    <row r="10" spans="5:6" x14ac:dyDescent="0.25">
      <c r="E10" s="1">
        <v>60</v>
      </c>
      <c r="F10" s="1">
        <f>F5</f>
        <v>46</v>
      </c>
    </row>
    <row r="11" spans="5:6" x14ac:dyDescent="0.25">
      <c r="E11" s="1">
        <v>60</v>
      </c>
      <c r="F11" s="1">
        <v>2</v>
      </c>
    </row>
    <row r="12" spans="5:6" x14ac:dyDescent="0.25">
      <c r="E12" s="1">
        <v>60</v>
      </c>
      <c r="F12" s="1">
        <f>F13-SUM(F10:F11)</f>
        <v>132</v>
      </c>
    </row>
    <row r="13" spans="5:6" x14ac:dyDescent="0.25">
      <c r="E13" s="1">
        <v>180</v>
      </c>
      <c r="F13" s="1">
        <v>180</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Spinner 1">
              <controlPr defaultSize="0" autoPict="0">
                <anchor moveWithCells="1" sizeWithCells="1">
                  <from>
                    <xdr:col>6</xdr:col>
                    <xdr:colOff>317500</xdr:colOff>
                    <xdr:row>8</xdr:row>
                    <xdr:rowOff>25400</xdr:rowOff>
                  </from>
                  <to>
                    <xdr:col>6</xdr:col>
                    <xdr:colOff>508000</xdr:colOff>
                    <xdr:row>10</xdr:row>
                    <xdr:rowOff>12700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9295E-08E4-4D36-8E77-30B28EA65938}">
  <dimension ref="D3:G24"/>
  <sheetViews>
    <sheetView showGridLines="0" zoomScale="120" zoomScaleNormal="120" workbookViewId="0">
      <selection activeCell="C24" sqref="C24"/>
    </sheetView>
  </sheetViews>
  <sheetFormatPr defaultColWidth="9.1796875" defaultRowHeight="12.5" x14ac:dyDescent="0.25"/>
  <cols>
    <col min="1" max="3" width="9.1796875" style="1"/>
    <col min="4" max="4" width="11.54296875" style="1" customWidth="1"/>
    <col min="5" max="5" width="13.1796875" style="1" customWidth="1"/>
    <col min="6" max="6" width="8" style="1" customWidth="1"/>
    <col min="7" max="7" width="4.1796875" style="1" customWidth="1"/>
    <col min="8" max="16384" width="9.1796875" style="1"/>
  </cols>
  <sheetData>
    <row r="3" spans="4:7" ht="13" x14ac:dyDescent="0.3">
      <c r="D3" s="112"/>
      <c r="E3" s="113" t="str">
        <f>"Total Project Duration is "&amp;D24&amp;" Days"</f>
        <v>Total Project Duration is 30 Days</v>
      </c>
      <c r="F3" s="114"/>
      <c r="G3" s="114"/>
    </row>
    <row r="7" spans="4:7" x14ac:dyDescent="0.25">
      <c r="D7" s="115"/>
      <c r="E7" s="116" t="s">
        <v>1917</v>
      </c>
      <c r="F7" s="116" t="s">
        <v>1918</v>
      </c>
    </row>
    <row r="8" spans="4:7" x14ac:dyDescent="0.25">
      <c r="D8" s="117" t="s">
        <v>1919</v>
      </c>
      <c r="E8" s="138">
        <v>41342</v>
      </c>
      <c r="F8" s="115">
        <v>1</v>
      </c>
    </row>
    <row r="9" spans="4:7" x14ac:dyDescent="0.25">
      <c r="D9" s="117" t="s">
        <v>1920</v>
      </c>
      <c r="E9" s="138">
        <f>E8+F8</f>
        <v>41343</v>
      </c>
      <c r="F9" s="115">
        <v>5</v>
      </c>
    </row>
    <row r="10" spans="4:7" x14ac:dyDescent="0.25">
      <c r="D10" s="117" t="s">
        <v>1921</v>
      </c>
      <c r="E10" s="138">
        <f>E9+F9</f>
        <v>41348</v>
      </c>
      <c r="F10" s="115">
        <v>7</v>
      </c>
    </row>
    <row r="11" spans="4:7" x14ac:dyDescent="0.25">
      <c r="D11" s="117" t="s">
        <v>1922</v>
      </c>
      <c r="E11" s="138">
        <f t="shared" ref="E11:E14" si="0">E10+F10</f>
        <v>41355</v>
      </c>
      <c r="F11" s="115">
        <v>5</v>
      </c>
    </row>
    <row r="12" spans="4:7" x14ac:dyDescent="0.25">
      <c r="D12" s="117" t="s">
        <v>1923</v>
      </c>
      <c r="E12" s="138">
        <f t="shared" si="0"/>
        <v>41360</v>
      </c>
      <c r="F12" s="115">
        <v>6</v>
      </c>
    </row>
    <row r="13" spans="4:7" x14ac:dyDescent="0.25">
      <c r="D13" s="117" t="s">
        <v>1924</v>
      </c>
      <c r="E13" s="138">
        <f t="shared" si="0"/>
        <v>41366</v>
      </c>
      <c r="F13" s="115">
        <v>6</v>
      </c>
    </row>
    <row r="14" spans="4:7" x14ac:dyDescent="0.25">
      <c r="D14" s="117" t="s">
        <v>1925</v>
      </c>
      <c r="E14" s="138">
        <f t="shared" si="0"/>
        <v>41372</v>
      </c>
      <c r="F14" s="115">
        <v>1</v>
      </c>
    </row>
    <row r="19" spans="4:5" x14ac:dyDescent="0.25">
      <c r="E19" s="3"/>
    </row>
    <row r="24" spans="4:5" x14ac:dyDescent="0.25">
      <c r="D24" s="118">
        <f>DATEDIF(MIN(E8:E14),MAX(E8:E14),"D")</f>
        <v>30</v>
      </c>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0EA29-085E-4722-B207-CD5BCEC499B8}">
  <dimension ref="D6:Q12"/>
  <sheetViews>
    <sheetView zoomScale="80" zoomScaleNormal="80" workbookViewId="0">
      <selection activeCell="C24" sqref="C24"/>
    </sheetView>
  </sheetViews>
  <sheetFormatPr defaultColWidth="9.1796875" defaultRowHeight="12.5" x14ac:dyDescent="0.25"/>
  <cols>
    <col min="1" max="3" width="9.1796875" style="1"/>
    <col min="4" max="4" width="10.81640625" style="1" bestFit="1" customWidth="1"/>
    <col min="5" max="5" width="3.81640625" style="1" bestFit="1" customWidth="1"/>
    <col min="6" max="6" width="4.26953125" style="1" bestFit="1" customWidth="1"/>
    <col min="7" max="7" width="4.54296875" style="1" bestFit="1" customWidth="1"/>
    <col min="8" max="8" width="4.1796875" style="1" bestFit="1" customWidth="1"/>
    <col min="9" max="9" width="4.81640625" style="1" bestFit="1" customWidth="1"/>
    <col min="10" max="10" width="4" style="1" bestFit="1" customWidth="1"/>
    <col min="11" max="11" width="3.36328125" style="1" bestFit="1" customWidth="1"/>
    <col min="12" max="12" width="4.36328125" style="1" bestFit="1" customWidth="1"/>
    <col min="13" max="13" width="4.26953125" style="1" bestFit="1" customWidth="1"/>
    <col min="14" max="14" width="4" style="1" bestFit="1" customWidth="1"/>
    <col min="15" max="15" width="4.54296875" style="1" bestFit="1" customWidth="1"/>
    <col min="16" max="16" width="4.26953125" style="1" bestFit="1" customWidth="1"/>
    <col min="17" max="17" width="30.6328125" style="1" customWidth="1"/>
    <col min="18" max="16384" width="9.1796875" style="1"/>
  </cols>
  <sheetData>
    <row r="6" spans="4:17" ht="15" customHeight="1" x14ac:dyDescent="0.35">
      <c r="D6" s="119" t="s">
        <v>238</v>
      </c>
      <c r="E6" s="119" t="s">
        <v>1926</v>
      </c>
      <c r="F6" s="119" t="s">
        <v>1927</v>
      </c>
      <c r="G6" s="119" t="s">
        <v>1928</v>
      </c>
      <c r="H6" s="119" t="s">
        <v>1929</v>
      </c>
      <c r="I6" s="119" t="s">
        <v>208</v>
      </c>
      <c r="J6" s="119" t="s">
        <v>1930</v>
      </c>
      <c r="K6" s="119" t="s">
        <v>1931</v>
      </c>
      <c r="L6" s="119" t="s">
        <v>1932</v>
      </c>
      <c r="M6" s="119" t="s">
        <v>1933</v>
      </c>
      <c r="N6" s="119" t="s">
        <v>1934</v>
      </c>
      <c r="O6" s="119" t="s">
        <v>1935</v>
      </c>
      <c r="P6" s="119" t="s">
        <v>1936</v>
      </c>
      <c r="Q6" s="120" t="s">
        <v>1937</v>
      </c>
    </row>
    <row r="7" spans="4:17" ht="30" customHeight="1" x14ac:dyDescent="0.25">
      <c r="D7" s="118" t="s">
        <v>1938</v>
      </c>
      <c r="E7" s="1">
        <v>5</v>
      </c>
      <c r="F7" s="1">
        <v>5</v>
      </c>
      <c r="G7" s="1">
        <v>5</v>
      </c>
      <c r="H7" s="1">
        <v>9</v>
      </c>
      <c r="I7" s="1">
        <v>2</v>
      </c>
      <c r="J7" s="1">
        <v>1</v>
      </c>
      <c r="K7" s="1">
        <v>10</v>
      </c>
      <c r="L7" s="1">
        <v>7</v>
      </c>
      <c r="M7" s="1">
        <v>8</v>
      </c>
      <c r="N7" s="1">
        <v>10</v>
      </c>
      <c r="O7" s="1">
        <v>8</v>
      </c>
      <c r="P7" s="1">
        <v>1</v>
      </c>
    </row>
    <row r="8" spans="4:17" ht="30" customHeight="1" x14ac:dyDescent="0.25">
      <c r="D8" s="118" t="s">
        <v>1939</v>
      </c>
      <c r="E8" s="1">
        <v>10</v>
      </c>
      <c r="F8" s="1">
        <v>3</v>
      </c>
      <c r="G8" s="1">
        <v>10</v>
      </c>
      <c r="H8" s="1">
        <v>10</v>
      </c>
      <c r="I8" s="1">
        <v>1</v>
      </c>
      <c r="J8" s="1">
        <v>8</v>
      </c>
      <c r="K8" s="1">
        <v>9</v>
      </c>
      <c r="L8" s="1">
        <v>10</v>
      </c>
      <c r="M8" s="1">
        <v>2</v>
      </c>
      <c r="N8" s="1">
        <v>7</v>
      </c>
      <c r="O8" s="1">
        <v>1</v>
      </c>
      <c r="P8" s="1">
        <v>7</v>
      </c>
    </row>
    <row r="9" spans="4:17" ht="30" customHeight="1" x14ac:dyDescent="0.25">
      <c r="D9" s="118" t="s">
        <v>1940</v>
      </c>
      <c r="E9" s="1">
        <v>1</v>
      </c>
      <c r="F9" s="1">
        <v>10</v>
      </c>
      <c r="G9" s="1">
        <v>4</v>
      </c>
      <c r="H9" s="1">
        <v>5</v>
      </c>
      <c r="I9" s="1">
        <v>9</v>
      </c>
      <c r="J9" s="1">
        <v>8</v>
      </c>
      <c r="K9" s="1">
        <v>1</v>
      </c>
      <c r="L9" s="1">
        <v>2</v>
      </c>
      <c r="M9" s="1">
        <v>10</v>
      </c>
      <c r="N9" s="1">
        <v>9</v>
      </c>
      <c r="O9" s="1">
        <v>2</v>
      </c>
      <c r="P9" s="1">
        <v>9</v>
      </c>
    </row>
    <row r="10" spans="4:17" ht="30" customHeight="1" x14ac:dyDescent="0.25">
      <c r="D10" s="118" t="s">
        <v>1941</v>
      </c>
      <c r="E10" s="1">
        <v>6</v>
      </c>
      <c r="F10" s="1">
        <v>8</v>
      </c>
      <c r="G10" s="1">
        <v>3</v>
      </c>
      <c r="H10" s="1">
        <v>9</v>
      </c>
      <c r="I10" s="1">
        <v>2</v>
      </c>
      <c r="J10" s="1">
        <v>5</v>
      </c>
      <c r="K10" s="1">
        <v>6</v>
      </c>
      <c r="L10" s="1">
        <v>7</v>
      </c>
      <c r="M10" s="1">
        <v>3</v>
      </c>
      <c r="N10" s="1">
        <v>9</v>
      </c>
      <c r="O10" s="1">
        <v>8</v>
      </c>
      <c r="P10" s="1">
        <v>7</v>
      </c>
    </row>
    <row r="11" spans="4:17" ht="30" customHeight="1" x14ac:dyDescent="0.25">
      <c r="D11" s="118" t="s">
        <v>1942</v>
      </c>
      <c r="E11" s="1">
        <v>1</v>
      </c>
      <c r="F11" s="1">
        <v>4</v>
      </c>
      <c r="G11" s="1">
        <v>9</v>
      </c>
      <c r="H11" s="1">
        <v>2</v>
      </c>
      <c r="I11" s="1">
        <v>4</v>
      </c>
      <c r="J11" s="1">
        <v>6</v>
      </c>
      <c r="K11" s="1">
        <v>8</v>
      </c>
      <c r="L11" s="1">
        <v>9</v>
      </c>
      <c r="M11" s="1">
        <v>2</v>
      </c>
      <c r="N11" s="1">
        <v>6</v>
      </c>
      <c r="O11" s="1">
        <v>8</v>
      </c>
      <c r="P11" s="1">
        <v>3</v>
      </c>
    </row>
    <row r="12" spans="4:17" ht="20.25" customHeight="1" x14ac:dyDescent="0.25">
      <c r="D12" s="118" t="s">
        <v>1943</v>
      </c>
      <c r="E12" s="1">
        <f>MIN(E7:P11)</f>
        <v>1</v>
      </c>
      <c r="P12" s="1">
        <f>MAX(E7:P11)</f>
        <v>10</v>
      </c>
    </row>
  </sheetData>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type="column" displayEmptyCellsAs="gap" xr2:uid="{145A2FB9-A506-4C28-B4E7-976C5490F872}">
          <x14:colorSeries rgb="FF323232"/>
          <x14:colorNegative rgb="FFD00000"/>
          <x14:colorAxis rgb="FF000000"/>
          <x14:colorMarkers rgb="FFD00000"/>
          <x14:colorFirst rgb="FFD00000"/>
          <x14:colorLast rgb="FFD00000"/>
          <x14:colorHigh rgb="FFD00000"/>
          <x14:colorLow rgb="FFD00000"/>
          <x14:sparklines>
            <x14:sparkline>
              <xm:f>'21 Small Multpls'!E7:P7</xm:f>
              <xm:sqref>Q7</xm:sqref>
            </x14:sparkline>
            <x14:sparkline>
              <xm:f>'21 Small Multpls'!E8:P8</xm:f>
              <xm:sqref>Q8</xm:sqref>
            </x14:sparkline>
            <x14:sparkline>
              <xm:f>'21 Small Multpls'!E9:P9</xm:f>
              <xm:sqref>Q9</xm:sqref>
            </x14:sparkline>
            <x14:sparkline>
              <xm:f>'21 Small Multpls'!E10:P10</xm:f>
              <xm:sqref>Q10</xm:sqref>
            </x14:sparkline>
            <x14:sparkline>
              <xm:f>'21 Small Multpls'!E11:P11</xm:f>
              <xm:sqref>Q11</xm:sqref>
            </x14:sparkline>
          </x14:sparklines>
        </x14:sparklineGroup>
      </x14:sparklineGroup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32D03-3E93-45D6-93AF-CE64CF75C704}">
  <dimension ref="C3:E8"/>
  <sheetViews>
    <sheetView workbookViewId="0">
      <selection activeCell="C24" sqref="C24"/>
    </sheetView>
  </sheetViews>
  <sheetFormatPr defaultColWidth="9.1796875" defaultRowHeight="12.5" x14ac:dyDescent="0.25"/>
  <cols>
    <col min="1" max="2" width="9.1796875" style="1"/>
    <col min="3" max="3" width="12.6328125" style="1" bestFit="1" customWidth="1"/>
    <col min="4" max="16384" width="9.1796875" style="1"/>
  </cols>
  <sheetData>
    <row r="3" spans="3:5" x14ac:dyDescent="0.25">
      <c r="C3" s="1" t="s">
        <v>237</v>
      </c>
      <c r="D3" s="1" t="s">
        <v>1944</v>
      </c>
      <c r="E3" s="1" t="s">
        <v>1945</v>
      </c>
    </row>
    <row r="4" spans="3:5" x14ac:dyDescent="0.25">
      <c r="C4" s="1" t="s">
        <v>1946</v>
      </c>
      <c r="D4" s="1" t="s">
        <v>836</v>
      </c>
      <c r="E4" s="1">
        <v>256</v>
      </c>
    </row>
    <row r="5" spans="3:5" x14ac:dyDescent="0.25">
      <c r="C5" s="1" t="s">
        <v>1947</v>
      </c>
      <c r="D5" s="1" t="s">
        <v>1255</v>
      </c>
      <c r="E5" s="1">
        <v>288</v>
      </c>
    </row>
    <row r="6" spans="3:5" x14ac:dyDescent="0.25">
      <c r="C6" s="1" t="s">
        <v>1948</v>
      </c>
      <c r="D6" s="1" t="s">
        <v>1211</v>
      </c>
      <c r="E6" s="1">
        <v>301</v>
      </c>
    </row>
    <row r="7" spans="3:5" x14ac:dyDescent="0.25">
      <c r="C7" s="1" t="s">
        <v>1014</v>
      </c>
      <c r="D7" s="1" t="s">
        <v>606</v>
      </c>
      <c r="E7" s="1">
        <v>290</v>
      </c>
    </row>
    <row r="8" spans="3:5" x14ac:dyDescent="0.25">
      <c r="C8" s="1" t="s">
        <v>1949</v>
      </c>
      <c r="D8" s="1" t="s">
        <v>1274</v>
      </c>
      <c r="E8" s="1">
        <v>215</v>
      </c>
    </row>
  </sheetData>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2E87C-6903-4654-8155-FC2E8BDE3322}">
  <dimension ref="A3:B13"/>
  <sheetViews>
    <sheetView zoomScale="145" zoomScaleNormal="145" workbookViewId="0">
      <selection activeCell="C24" sqref="C24"/>
    </sheetView>
  </sheetViews>
  <sheetFormatPr defaultColWidth="9.1796875" defaultRowHeight="12.5" x14ac:dyDescent="0.25"/>
  <cols>
    <col min="1" max="16384" width="9.1796875" style="1"/>
  </cols>
  <sheetData>
    <row r="3" spans="1:2" x14ac:dyDescent="0.25">
      <c r="A3" s="1" t="s">
        <v>238</v>
      </c>
      <c r="B3" s="1" t="s">
        <v>998</v>
      </c>
    </row>
    <row r="4" spans="1:2" x14ac:dyDescent="0.25">
      <c r="A4" s="1" t="s">
        <v>1940</v>
      </c>
      <c r="B4" s="1">
        <v>22</v>
      </c>
    </row>
    <row r="5" spans="1:2" x14ac:dyDescent="0.25">
      <c r="A5" s="1" t="s">
        <v>1941</v>
      </c>
      <c r="B5" s="1">
        <v>20</v>
      </c>
    </row>
    <row r="6" spans="1:2" x14ac:dyDescent="0.25">
      <c r="A6" s="1" t="s">
        <v>1939</v>
      </c>
      <c r="B6" s="1">
        <v>20</v>
      </c>
    </row>
    <row r="7" spans="1:2" x14ac:dyDescent="0.25">
      <c r="A7" s="1" t="s">
        <v>1942</v>
      </c>
      <c r="B7" s="1">
        <v>23</v>
      </c>
    </row>
    <row r="8" spans="1:2" x14ac:dyDescent="0.25">
      <c r="A8" s="1" t="s">
        <v>1938</v>
      </c>
      <c r="B8" s="1">
        <v>36</v>
      </c>
    </row>
    <row r="11" spans="1:2" x14ac:dyDescent="0.25">
      <c r="B11" s="1">
        <f>SUM(B4:B8)</f>
        <v>121</v>
      </c>
    </row>
    <row r="13" spans="1:2" x14ac:dyDescent="0.25">
      <c r="A13" s="1" t="str">
        <f>"Total Headcount is "&amp;B11</f>
        <v>Total Headcount is 121</v>
      </c>
    </row>
  </sheetData>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D4A1-0710-416E-9729-A4D091FA0043}">
  <dimension ref="A2:U80"/>
  <sheetViews>
    <sheetView zoomScaleNormal="100" workbookViewId="0">
      <selection activeCell="C24" sqref="C24"/>
    </sheetView>
  </sheetViews>
  <sheetFormatPr defaultColWidth="8.81640625" defaultRowHeight="12.5" x14ac:dyDescent="0.25"/>
  <cols>
    <col min="1" max="1" width="12" style="1" customWidth="1"/>
    <col min="2" max="2" width="7.1796875" style="1" bestFit="1" customWidth="1"/>
    <col min="3" max="3" width="10" style="1" bestFit="1" customWidth="1"/>
    <col min="4" max="4" width="9.1796875" style="1" bestFit="1" customWidth="1"/>
    <col min="5" max="7" width="5" style="1" bestFit="1" customWidth="1"/>
    <col min="8" max="8" width="13.36328125" style="1" bestFit="1" customWidth="1"/>
    <col min="9" max="9" width="11.6328125" style="1" customWidth="1"/>
    <col min="10" max="12" width="8.81640625" style="1"/>
    <col min="13" max="13" width="18.6328125" style="1" bestFit="1" customWidth="1"/>
    <col min="14" max="16384" width="8.81640625" style="1"/>
  </cols>
  <sheetData>
    <row r="2" spans="1:18" ht="14.5" x14ac:dyDescent="0.35">
      <c r="A2" s="121" t="s">
        <v>1950</v>
      </c>
    </row>
    <row r="4" spans="1:18" ht="14.5" x14ac:dyDescent="0.35">
      <c r="A4" s="121" t="s">
        <v>1951</v>
      </c>
      <c r="B4" s="121" t="s">
        <v>1952</v>
      </c>
      <c r="C4" s="121" t="s">
        <v>1953</v>
      </c>
      <c r="D4" s="121" t="s">
        <v>1954</v>
      </c>
      <c r="E4" s="121">
        <v>2</v>
      </c>
      <c r="F4" s="121">
        <v>3</v>
      </c>
      <c r="G4" s="121">
        <v>4</v>
      </c>
      <c r="H4" s="121" t="s">
        <v>1955</v>
      </c>
      <c r="M4" s="1" t="s">
        <v>1956</v>
      </c>
    </row>
    <row r="5" spans="1:18" ht="13" thickBot="1" x14ac:dyDescent="0.3">
      <c r="A5" s="1">
        <v>4</v>
      </c>
      <c r="B5" s="1">
        <v>2002</v>
      </c>
      <c r="C5" s="1">
        <v>4.7949999999999999</v>
      </c>
      <c r="D5" s="1">
        <v>1</v>
      </c>
      <c r="E5" s="1">
        <f>IF($A5=E$4,1,0)</f>
        <v>0</v>
      </c>
      <c r="F5" s="1">
        <f t="shared" ref="F5:G20" si="0">IF($A5=F$4,1,0)</f>
        <v>0</v>
      </c>
      <c r="G5" s="1">
        <f t="shared" si="0"/>
        <v>1</v>
      </c>
    </row>
    <row r="6" spans="1:18" ht="13" x14ac:dyDescent="0.3">
      <c r="A6" s="1">
        <v>1</v>
      </c>
      <c r="B6" s="1">
        <v>2003</v>
      </c>
      <c r="C6" s="1">
        <v>4.5019999999999998</v>
      </c>
      <c r="D6" s="1">
        <v>2</v>
      </c>
      <c r="E6" s="1">
        <f t="shared" ref="E6:G37" si="1">IF($A6=E$4,1,0)</f>
        <v>0</v>
      </c>
      <c r="F6" s="1">
        <f t="shared" si="0"/>
        <v>0</v>
      </c>
      <c r="G6" s="1">
        <f t="shared" si="0"/>
        <v>0</v>
      </c>
      <c r="M6" s="122" t="s">
        <v>1957</v>
      </c>
      <c r="N6" s="122"/>
    </row>
    <row r="7" spans="1:18" x14ac:dyDescent="0.25">
      <c r="A7" s="1">
        <v>2</v>
      </c>
      <c r="B7" s="1">
        <v>2003</v>
      </c>
      <c r="C7" s="1">
        <v>5.6950000000000003</v>
      </c>
      <c r="D7" s="1">
        <v>3</v>
      </c>
      <c r="E7" s="1">
        <f t="shared" si="1"/>
        <v>1</v>
      </c>
      <c r="F7" s="1">
        <f t="shared" si="0"/>
        <v>0</v>
      </c>
      <c r="G7" s="1">
        <f t="shared" si="0"/>
        <v>0</v>
      </c>
      <c r="M7" s="1" t="s">
        <v>1958</v>
      </c>
      <c r="N7" s="1">
        <v>0.94563927282124904</v>
      </c>
    </row>
    <row r="8" spans="1:18" x14ac:dyDescent="0.25">
      <c r="A8" s="1">
        <v>3</v>
      </c>
      <c r="B8" s="1">
        <v>2003</v>
      </c>
      <c r="C8" s="1">
        <v>5.6710000000000003</v>
      </c>
      <c r="D8" s="1">
        <v>4</v>
      </c>
      <c r="E8" s="1">
        <f t="shared" si="1"/>
        <v>0</v>
      </c>
      <c r="F8" s="1">
        <f t="shared" si="0"/>
        <v>1</v>
      </c>
      <c r="G8" s="1">
        <f t="shared" si="0"/>
        <v>0</v>
      </c>
      <c r="M8" s="1" t="s">
        <v>1959</v>
      </c>
      <c r="N8" s="1">
        <v>0.89423363430190062</v>
      </c>
    </row>
    <row r="9" spans="1:18" x14ac:dyDescent="0.25">
      <c r="A9" s="1">
        <v>4</v>
      </c>
      <c r="B9" s="1">
        <v>2003</v>
      </c>
      <c r="C9" s="1">
        <v>5.1760000000000002</v>
      </c>
      <c r="D9" s="1">
        <v>5</v>
      </c>
      <c r="E9" s="1">
        <f t="shared" si="1"/>
        <v>0</v>
      </c>
      <c r="F9" s="1">
        <f t="shared" si="0"/>
        <v>0</v>
      </c>
      <c r="G9" s="1">
        <f t="shared" si="0"/>
        <v>1</v>
      </c>
      <c r="M9" s="1" t="s">
        <v>1960</v>
      </c>
      <c r="N9" s="1">
        <v>0.88483217957318061</v>
      </c>
    </row>
    <row r="10" spans="1:18" x14ac:dyDescent="0.25">
      <c r="A10" s="1">
        <v>1</v>
      </c>
      <c r="B10" s="1">
        <v>2004</v>
      </c>
      <c r="C10" s="1">
        <v>5.0780000000000003</v>
      </c>
      <c r="D10" s="1">
        <v>6</v>
      </c>
      <c r="E10" s="1">
        <f t="shared" si="1"/>
        <v>0</v>
      </c>
      <c r="F10" s="1">
        <f t="shared" si="0"/>
        <v>0</v>
      </c>
      <c r="G10" s="1">
        <f t="shared" si="0"/>
        <v>0</v>
      </c>
      <c r="M10" s="1" t="s">
        <v>1961</v>
      </c>
      <c r="N10" s="1">
        <v>0.90767519239791239</v>
      </c>
    </row>
    <row r="11" spans="1:18" ht="13" thickBot="1" x14ac:dyDescent="0.3">
      <c r="A11" s="1">
        <v>2</v>
      </c>
      <c r="B11" s="1">
        <v>2004</v>
      </c>
      <c r="C11" s="1">
        <v>5.9139999999999997</v>
      </c>
      <c r="D11" s="1">
        <v>7</v>
      </c>
      <c r="E11" s="1">
        <f t="shared" si="1"/>
        <v>1</v>
      </c>
      <c r="F11" s="1">
        <f t="shared" si="0"/>
        <v>0</v>
      </c>
      <c r="G11" s="1">
        <f t="shared" si="0"/>
        <v>0</v>
      </c>
      <c r="M11" s="123" t="s">
        <v>1962</v>
      </c>
      <c r="N11" s="123">
        <v>50</v>
      </c>
    </row>
    <row r="12" spans="1:18" x14ac:dyDescent="0.25">
      <c r="A12" s="1">
        <v>3</v>
      </c>
      <c r="B12" s="1">
        <v>2004</v>
      </c>
      <c r="C12" s="1">
        <v>5.5960000000000001</v>
      </c>
      <c r="D12" s="1">
        <v>8</v>
      </c>
      <c r="E12" s="1">
        <f t="shared" si="1"/>
        <v>0</v>
      </c>
      <c r="F12" s="1">
        <f t="shared" si="0"/>
        <v>1</v>
      </c>
      <c r="G12" s="1">
        <f t="shared" si="0"/>
        <v>0</v>
      </c>
    </row>
    <row r="13" spans="1:18" ht="13" thickBot="1" x14ac:dyDescent="0.3">
      <c r="A13" s="1">
        <v>4</v>
      </c>
      <c r="B13" s="1">
        <v>2004</v>
      </c>
      <c r="C13" s="1">
        <v>5.2039999999999997</v>
      </c>
      <c r="D13" s="1">
        <v>9</v>
      </c>
      <c r="E13" s="1">
        <f t="shared" si="1"/>
        <v>0</v>
      </c>
      <c r="F13" s="1">
        <f t="shared" si="0"/>
        <v>0</v>
      </c>
      <c r="G13" s="1">
        <f t="shared" si="0"/>
        <v>1</v>
      </c>
      <c r="M13" s="1" t="s">
        <v>1963</v>
      </c>
    </row>
    <row r="14" spans="1:18" ht="13" x14ac:dyDescent="0.3">
      <c r="A14" s="1">
        <v>1</v>
      </c>
      <c r="B14" s="1">
        <v>2005</v>
      </c>
      <c r="C14" s="1">
        <v>5.2060000000000004</v>
      </c>
      <c r="D14" s="1">
        <v>10</v>
      </c>
      <c r="E14" s="1">
        <f t="shared" si="1"/>
        <v>0</v>
      </c>
      <c r="F14" s="1">
        <f t="shared" si="0"/>
        <v>0</v>
      </c>
      <c r="G14" s="1">
        <f t="shared" si="0"/>
        <v>0</v>
      </c>
      <c r="M14" s="124"/>
      <c r="N14" s="124" t="s">
        <v>1964</v>
      </c>
      <c r="O14" s="124" t="s">
        <v>1965</v>
      </c>
      <c r="P14" s="124" t="s">
        <v>1966</v>
      </c>
      <c r="Q14" s="124" t="s">
        <v>1878</v>
      </c>
      <c r="R14" s="124" t="s">
        <v>1967</v>
      </c>
    </row>
    <row r="15" spans="1:18" x14ac:dyDescent="0.25">
      <c r="A15" s="1">
        <v>2</v>
      </c>
      <c r="B15" s="1">
        <v>2005</v>
      </c>
      <c r="C15" s="1">
        <v>6.31</v>
      </c>
      <c r="D15" s="1">
        <v>11</v>
      </c>
      <c r="E15" s="1">
        <f t="shared" si="1"/>
        <v>1</v>
      </c>
      <c r="F15" s="1">
        <f t="shared" si="0"/>
        <v>0</v>
      </c>
      <c r="G15" s="1">
        <f t="shared" si="0"/>
        <v>0</v>
      </c>
      <c r="M15" s="1" t="s">
        <v>1968</v>
      </c>
      <c r="N15" s="1">
        <v>4</v>
      </c>
      <c r="O15" s="1">
        <v>313.45620030974374</v>
      </c>
      <c r="P15" s="1">
        <v>78.364050077435934</v>
      </c>
      <c r="Q15" s="1">
        <v>95.116517614041015</v>
      </c>
      <c r="R15" s="1">
        <v>2.3578695768237335E-21</v>
      </c>
    </row>
    <row r="16" spans="1:18" x14ac:dyDescent="0.25">
      <c r="A16" s="1">
        <v>3</v>
      </c>
      <c r="B16" s="1">
        <v>2005</v>
      </c>
      <c r="C16" s="1">
        <v>6.0369999999999999</v>
      </c>
      <c r="D16" s="1">
        <v>12</v>
      </c>
      <c r="E16" s="1">
        <f t="shared" si="1"/>
        <v>0</v>
      </c>
      <c r="F16" s="1">
        <f t="shared" si="0"/>
        <v>1</v>
      </c>
      <c r="G16" s="1">
        <f t="shared" si="0"/>
        <v>0</v>
      </c>
      <c r="M16" s="1" t="s">
        <v>1969</v>
      </c>
      <c r="N16" s="1">
        <v>45</v>
      </c>
      <c r="O16" s="1">
        <v>37.074341470256428</v>
      </c>
      <c r="P16" s="1">
        <v>0.82387425489458732</v>
      </c>
    </row>
    <row r="17" spans="1:21" ht="13" thickBot="1" x14ac:dyDescent="0.3">
      <c r="A17" s="1">
        <v>4</v>
      </c>
      <c r="B17" s="1">
        <v>2005</v>
      </c>
      <c r="C17" s="1">
        <v>5.5510000000000002</v>
      </c>
      <c r="D17" s="1">
        <v>13</v>
      </c>
      <c r="E17" s="1">
        <f t="shared" si="1"/>
        <v>0</v>
      </c>
      <c r="F17" s="1">
        <f t="shared" si="0"/>
        <v>0</v>
      </c>
      <c r="G17" s="1">
        <f t="shared" si="0"/>
        <v>1</v>
      </c>
      <c r="M17" s="123" t="s">
        <v>998</v>
      </c>
      <c r="N17" s="123">
        <v>49</v>
      </c>
      <c r="O17" s="123">
        <v>350.53054178000014</v>
      </c>
      <c r="P17" s="123"/>
      <c r="Q17" s="123"/>
      <c r="R17" s="123"/>
    </row>
    <row r="18" spans="1:21" ht="13" thickBot="1" x14ac:dyDescent="0.3">
      <c r="A18" s="1">
        <v>1</v>
      </c>
      <c r="B18" s="1">
        <v>2006</v>
      </c>
      <c r="C18" s="1">
        <v>5.226</v>
      </c>
      <c r="D18" s="1">
        <v>14</v>
      </c>
      <c r="E18" s="1">
        <f t="shared" si="1"/>
        <v>0</v>
      </c>
      <c r="F18" s="1">
        <f t="shared" si="0"/>
        <v>0</v>
      </c>
      <c r="G18" s="1">
        <f t="shared" si="0"/>
        <v>0</v>
      </c>
    </row>
    <row r="19" spans="1:21" ht="13" x14ac:dyDescent="0.3">
      <c r="A19" s="1">
        <v>2</v>
      </c>
      <c r="B19" s="1">
        <v>2006</v>
      </c>
      <c r="C19" s="1">
        <v>6.476</v>
      </c>
      <c r="D19" s="1">
        <v>15</v>
      </c>
      <c r="E19" s="1">
        <f t="shared" si="1"/>
        <v>1</v>
      </c>
      <c r="F19" s="1">
        <f t="shared" si="0"/>
        <v>0</v>
      </c>
      <c r="G19" s="1">
        <f t="shared" si="0"/>
        <v>0</v>
      </c>
      <c r="M19" s="124"/>
      <c r="N19" s="124" t="s">
        <v>1970</v>
      </c>
      <c r="O19" s="124" t="s">
        <v>1961</v>
      </c>
      <c r="P19" s="124" t="s">
        <v>1971</v>
      </c>
      <c r="Q19" s="124" t="s">
        <v>1972</v>
      </c>
      <c r="R19" s="124" t="s">
        <v>1973</v>
      </c>
      <c r="S19" s="124" t="s">
        <v>1974</v>
      </c>
      <c r="T19" s="124" t="s">
        <v>1975</v>
      </c>
      <c r="U19" s="124" t="s">
        <v>1976</v>
      </c>
    </row>
    <row r="20" spans="1:21" x14ac:dyDescent="0.25">
      <c r="A20" s="1">
        <v>3</v>
      </c>
      <c r="B20" s="1">
        <v>2006</v>
      </c>
      <c r="C20" s="1">
        <v>6.4539999999999997</v>
      </c>
      <c r="D20" s="1">
        <v>16</v>
      </c>
      <c r="E20" s="1">
        <f t="shared" si="1"/>
        <v>0</v>
      </c>
      <c r="F20" s="1">
        <f t="shared" si="0"/>
        <v>1</v>
      </c>
      <c r="G20" s="1">
        <f t="shared" si="0"/>
        <v>0</v>
      </c>
      <c r="M20" s="1" t="s">
        <v>1977</v>
      </c>
      <c r="N20" s="1">
        <v>3.4452861538461534</v>
      </c>
      <c r="O20" s="1">
        <v>0.34194556475022053</v>
      </c>
      <c r="P20" s="1">
        <v>10.075539819803822</v>
      </c>
      <c r="Q20" s="1">
        <v>4.1060352391920402E-13</v>
      </c>
      <c r="R20" s="1">
        <v>2.7565724330699597</v>
      </c>
      <c r="S20" s="1">
        <v>4.1339998746223472</v>
      </c>
      <c r="T20" s="1">
        <v>2.7565724330699597</v>
      </c>
      <c r="U20" s="1">
        <v>4.1339998746223472</v>
      </c>
    </row>
    <row r="21" spans="1:21" x14ac:dyDescent="0.25">
      <c r="A21" s="1">
        <v>4</v>
      </c>
      <c r="B21" s="1">
        <v>2006</v>
      </c>
      <c r="C21" s="1">
        <v>5.9320000000000004</v>
      </c>
      <c r="D21" s="1">
        <v>17</v>
      </c>
      <c r="E21" s="1">
        <f t="shared" si="1"/>
        <v>0</v>
      </c>
      <c r="F21" s="1">
        <f t="shared" si="1"/>
        <v>0</v>
      </c>
      <c r="G21" s="1">
        <f t="shared" si="1"/>
        <v>1</v>
      </c>
      <c r="M21" s="1" t="s">
        <v>1954</v>
      </c>
      <c r="N21" s="1">
        <v>0.16979076923076922</v>
      </c>
      <c r="O21" s="1">
        <v>8.9004875346943083E-3</v>
      </c>
      <c r="P21" s="1">
        <v>19.076569521492033</v>
      </c>
      <c r="Q21" s="1">
        <v>3.4090100084024365E-23</v>
      </c>
      <c r="R21" s="1">
        <v>0.1518642671244497</v>
      </c>
      <c r="S21" s="1">
        <v>0.18771727133708874</v>
      </c>
      <c r="T21" s="1">
        <v>0.1518642671244497</v>
      </c>
      <c r="U21" s="1">
        <v>0.18771727133708874</v>
      </c>
    </row>
    <row r="22" spans="1:21" x14ac:dyDescent="0.25">
      <c r="A22" s="1">
        <v>1</v>
      </c>
      <c r="B22" s="1">
        <v>2007</v>
      </c>
      <c r="C22" s="1">
        <v>6.1029999999999998</v>
      </c>
      <c r="D22" s="1">
        <v>18</v>
      </c>
      <c r="E22" s="1">
        <f t="shared" si="1"/>
        <v>0</v>
      </c>
      <c r="F22" s="1">
        <f t="shared" si="1"/>
        <v>0</v>
      </c>
      <c r="G22" s="1">
        <f t="shared" si="1"/>
        <v>0</v>
      </c>
      <c r="M22" s="1">
        <v>2</v>
      </c>
      <c r="N22" s="1">
        <v>1.4145279487179487</v>
      </c>
      <c r="O22" s="1">
        <v>0.3634698739516613</v>
      </c>
      <c r="P22" s="1">
        <v>3.8917336761342427</v>
      </c>
      <c r="Q22" s="1">
        <v>3.261304122467259E-4</v>
      </c>
      <c r="R22" s="1">
        <v>0.68246204383581388</v>
      </c>
      <c r="S22" s="1">
        <v>2.1465938536000837</v>
      </c>
      <c r="T22" s="1">
        <v>0.68246204383581388</v>
      </c>
      <c r="U22" s="1">
        <v>2.1465938536000837</v>
      </c>
    </row>
    <row r="23" spans="1:21" x14ac:dyDescent="0.25">
      <c r="A23" s="1">
        <v>2</v>
      </c>
      <c r="B23" s="1">
        <v>2007</v>
      </c>
      <c r="C23" s="1">
        <v>7.7329999999999997</v>
      </c>
      <c r="D23" s="1">
        <v>19</v>
      </c>
      <c r="E23" s="1">
        <f t="shared" si="1"/>
        <v>1</v>
      </c>
      <c r="F23" s="1">
        <f t="shared" si="1"/>
        <v>0</v>
      </c>
      <c r="G23" s="1">
        <f t="shared" si="1"/>
        <v>0</v>
      </c>
      <c r="M23" s="1">
        <v>3</v>
      </c>
      <c r="N23" s="1">
        <v>0.88273717948718</v>
      </c>
      <c r="O23" s="1">
        <v>0.36336088203338746</v>
      </c>
      <c r="P23" s="1">
        <v>2.4293676703648841</v>
      </c>
      <c r="Q23" s="1">
        <v>1.918037100478949E-2</v>
      </c>
      <c r="R23" s="1">
        <v>0.15089079559700114</v>
      </c>
      <c r="S23" s="1">
        <v>1.6145835633773589</v>
      </c>
      <c r="T23" s="1">
        <v>0.15089079559700114</v>
      </c>
      <c r="U23" s="1">
        <v>1.6145835633773589</v>
      </c>
    </row>
    <row r="24" spans="1:21" ht="13" thickBot="1" x14ac:dyDescent="0.3">
      <c r="A24" s="1">
        <v>3</v>
      </c>
      <c r="B24" s="1">
        <v>2007</v>
      </c>
      <c r="C24" s="1">
        <v>7.69</v>
      </c>
      <c r="D24" s="1">
        <v>20</v>
      </c>
      <c r="E24" s="1">
        <f t="shared" si="1"/>
        <v>0</v>
      </c>
      <c r="F24" s="1">
        <f t="shared" si="1"/>
        <v>1</v>
      </c>
      <c r="G24" s="1">
        <f t="shared" si="1"/>
        <v>0</v>
      </c>
      <c r="M24" s="123">
        <v>4</v>
      </c>
      <c r="N24" s="123">
        <v>0.2734061538461533</v>
      </c>
      <c r="O24" s="123">
        <v>0.3561307401036215</v>
      </c>
      <c r="P24" s="123">
        <v>0.76771287355481233</v>
      </c>
      <c r="Q24" s="123">
        <v>0.44666760621247525</v>
      </c>
      <c r="R24" s="123">
        <v>-0.44387797668119444</v>
      </c>
      <c r="S24" s="123">
        <v>0.99069028437350104</v>
      </c>
      <c r="T24" s="123">
        <v>-0.44387797668119444</v>
      </c>
      <c r="U24" s="123">
        <v>0.99069028437350104</v>
      </c>
    </row>
    <row r="25" spans="1:21" x14ac:dyDescent="0.25">
      <c r="A25" s="1">
        <v>4</v>
      </c>
      <c r="B25" s="1">
        <v>2007</v>
      </c>
      <c r="C25" s="1">
        <v>7.3310000000000004</v>
      </c>
      <c r="D25" s="1">
        <v>21</v>
      </c>
      <c r="E25" s="1">
        <f t="shared" si="1"/>
        <v>0</v>
      </c>
      <c r="F25" s="1">
        <f t="shared" si="1"/>
        <v>0</v>
      </c>
      <c r="G25" s="1">
        <f t="shared" si="1"/>
        <v>1</v>
      </c>
    </row>
    <row r="26" spans="1:21" x14ac:dyDescent="0.25">
      <c r="A26" s="1">
        <v>1</v>
      </c>
      <c r="B26" s="1">
        <v>2008</v>
      </c>
      <c r="C26" s="1">
        <v>7.3789999999999996</v>
      </c>
      <c r="D26" s="1">
        <v>22</v>
      </c>
      <c r="E26" s="1">
        <f t="shared" si="1"/>
        <v>0</v>
      </c>
      <c r="F26" s="1">
        <f t="shared" si="1"/>
        <v>0</v>
      </c>
      <c r="G26" s="1">
        <f t="shared" si="1"/>
        <v>0</v>
      </c>
    </row>
    <row r="27" spans="1:21" x14ac:dyDescent="0.25">
      <c r="A27" s="1">
        <v>2</v>
      </c>
      <c r="B27" s="1">
        <v>2008</v>
      </c>
      <c r="C27" s="1">
        <v>9.0459999999999994</v>
      </c>
      <c r="D27" s="1">
        <v>23</v>
      </c>
      <c r="E27" s="1">
        <f t="shared" si="1"/>
        <v>1</v>
      </c>
      <c r="F27" s="1">
        <f t="shared" si="1"/>
        <v>0</v>
      </c>
      <c r="G27" s="1">
        <f t="shared" si="1"/>
        <v>0</v>
      </c>
    </row>
    <row r="28" spans="1:21" x14ac:dyDescent="0.25">
      <c r="A28" s="1">
        <v>3</v>
      </c>
      <c r="B28" s="1">
        <v>2008</v>
      </c>
      <c r="C28" s="1">
        <v>8.3930000000000007</v>
      </c>
      <c r="D28" s="1">
        <v>24</v>
      </c>
      <c r="E28" s="1">
        <f t="shared" si="1"/>
        <v>0</v>
      </c>
      <c r="F28" s="1">
        <f t="shared" si="1"/>
        <v>1</v>
      </c>
      <c r="G28" s="1">
        <f t="shared" si="1"/>
        <v>0</v>
      </c>
      <c r="M28" s="1" t="s">
        <v>1978</v>
      </c>
    </row>
    <row r="29" spans="1:21" ht="13" thickBot="1" x14ac:dyDescent="0.3">
      <c r="A29" s="1">
        <v>4</v>
      </c>
      <c r="B29" s="1">
        <v>2008</v>
      </c>
      <c r="C29" s="1">
        <v>7.1260000000000003</v>
      </c>
      <c r="D29" s="1">
        <v>25</v>
      </c>
      <c r="E29" s="1">
        <f t="shared" si="1"/>
        <v>0</v>
      </c>
      <c r="F29" s="1">
        <f t="shared" si="1"/>
        <v>0</v>
      </c>
      <c r="G29" s="1">
        <f t="shared" si="1"/>
        <v>1</v>
      </c>
    </row>
    <row r="30" spans="1:21" ht="13" x14ac:dyDescent="0.3">
      <c r="A30" s="1">
        <v>1</v>
      </c>
      <c r="B30" s="1">
        <v>2009</v>
      </c>
      <c r="C30" s="1">
        <v>7.1689999999999996</v>
      </c>
      <c r="D30" s="1">
        <v>26</v>
      </c>
      <c r="E30" s="1">
        <f t="shared" si="1"/>
        <v>0</v>
      </c>
      <c r="F30" s="1">
        <f t="shared" si="1"/>
        <v>0</v>
      </c>
      <c r="G30" s="1">
        <f t="shared" si="1"/>
        <v>0</v>
      </c>
      <c r="M30" s="124" t="s">
        <v>1979</v>
      </c>
      <c r="N30" s="124" t="s">
        <v>1980</v>
      </c>
      <c r="O30" s="124" t="s">
        <v>1981</v>
      </c>
    </row>
    <row r="31" spans="1:21" x14ac:dyDescent="0.25">
      <c r="A31" s="1">
        <v>2</v>
      </c>
      <c r="B31" s="1">
        <v>2009</v>
      </c>
      <c r="C31" s="1">
        <v>8.2669999999999995</v>
      </c>
      <c r="D31" s="1">
        <v>27</v>
      </c>
      <c r="E31" s="1">
        <f t="shared" si="1"/>
        <v>1</v>
      </c>
      <c r="F31" s="1">
        <f t="shared" si="1"/>
        <v>0</v>
      </c>
      <c r="G31" s="1">
        <f t="shared" si="1"/>
        <v>0</v>
      </c>
      <c r="M31" s="1">
        <v>1</v>
      </c>
      <c r="N31" s="1">
        <v>3.8884830769230758</v>
      </c>
      <c r="O31" s="1">
        <v>0.90651692307692411</v>
      </c>
    </row>
    <row r="32" spans="1:21" x14ac:dyDescent="0.25">
      <c r="A32" s="1">
        <v>3</v>
      </c>
      <c r="B32" s="1">
        <v>2009</v>
      </c>
      <c r="C32" s="1">
        <v>8.0440000000000005</v>
      </c>
      <c r="D32" s="1">
        <v>28</v>
      </c>
      <c r="E32" s="1">
        <f t="shared" si="1"/>
        <v>0</v>
      </c>
      <c r="F32" s="1">
        <f t="shared" si="1"/>
        <v>1</v>
      </c>
      <c r="G32" s="1">
        <f t="shared" si="1"/>
        <v>0</v>
      </c>
      <c r="M32" s="1">
        <v>2</v>
      </c>
      <c r="N32" s="1">
        <v>3.7848676923076918</v>
      </c>
      <c r="O32" s="1">
        <v>0.71713230769230796</v>
      </c>
    </row>
    <row r="33" spans="1:15" x14ac:dyDescent="0.25">
      <c r="A33" s="1">
        <v>4</v>
      </c>
      <c r="B33" s="1">
        <v>2009</v>
      </c>
      <c r="C33" s="1">
        <v>7.51</v>
      </c>
      <c r="D33" s="1">
        <v>29</v>
      </c>
      <c r="E33" s="1">
        <f t="shared" si="1"/>
        <v>0</v>
      </c>
      <c r="F33" s="1">
        <f t="shared" si="1"/>
        <v>0</v>
      </c>
      <c r="G33" s="1">
        <f t="shared" si="1"/>
        <v>1</v>
      </c>
      <c r="M33" s="1">
        <v>3</v>
      </c>
      <c r="N33" s="1">
        <v>5.3691864102564093</v>
      </c>
      <c r="O33" s="1">
        <v>0.32581358974359098</v>
      </c>
    </row>
    <row r="34" spans="1:15" x14ac:dyDescent="0.25">
      <c r="A34" s="1">
        <v>1</v>
      </c>
      <c r="B34" s="1">
        <v>2010</v>
      </c>
      <c r="C34" s="1">
        <v>7.5250000000000004</v>
      </c>
      <c r="D34" s="1">
        <v>30</v>
      </c>
      <c r="E34" s="1">
        <f t="shared" si="1"/>
        <v>0</v>
      </c>
      <c r="F34" s="1">
        <f t="shared" si="1"/>
        <v>0</v>
      </c>
      <c r="G34" s="1">
        <f t="shared" si="1"/>
        <v>0</v>
      </c>
      <c r="M34" s="1">
        <v>4</v>
      </c>
      <c r="N34" s="1">
        <v>5.007186410256411</v>
      </c>
      <c r="O34" s="1">
        <v>0.66381358974358928</v>
      </c>
    </row>
    <row r="35" spans="1:15" x14ac:dyDescent="0.25">
      <c r="A35" s="1">
        <v>2</v>
      </c>
      <c r="B35" s="1">
        <v>2010</v>
      </c>
      <c r="C35" s="1">
        <v>8.6739999999999995</v>
      </c>
      <c r="D35" s="1">
        <v>31</v>
      </c>
      <c r="E35" s="1">
        <f t="shared" si="1"/>
        <v>1</v>
      </c>
      <c r="F35" s="1">
        <f t="shared" si="1"/>
        <v>0</v>
      </c>
      <c r="G35" s="1">
        <f t="shared" si="1"/>
        <v>0</v>
      </c>
      <c r="M35" s="1">
        <v>5</v>
      </c>
      <c r="N35" s="1">
        <v>4.5676461538461526</v>
      </c>
      <c r="O35" s="1">
        <v>0.60835384615384758</v>
      </c>
    </row>
    <row r="36" spans="1:15" x14ac:dyDescent="0.25">
      <c r="A36" s="1">
        <v>3</v>
      </c>
      <c r="B36" s="1">
        <v>2010</v>
      </c>
      <c r="C36" s="1">
        <v>8.4260000000000002</v>
      </c>
      <c r="D36" s="1">
        <v>32</v>
      </c>
      <c r="E36" s="1">
        <f t="shared" si="1"/>
        <v>0</v>
      </c>
      <c r="F36" s="1">
        <f t="shared" si="1"/>
        <v>1</v>
      </c>
      <c r="G36" s="1">
        <f t="shared" si="1"/>
        <v>0</v>
      </c>
      <c r="M36" s="1">
        <v>6</v>
      </c>
      <c r="N36" s="1">
        <v>4.464030769230769</v>
      </c>
      <c r="O36" s="1">
        <v>0.61396923076923127</v>
      </c>
    </row>
    <row r="37" spans="1:15" x14ac:dyDescent="0.25">
      <c r="A37" s="1">
        <v>4</v>
      </c>
      <c r="B37" s="1">
        <v>2010</v>
      </c>
      <c r="C37" s="1">
        <v>10.49</v>
      </c>
      <c r="D37" s="1">
        <v>33</v>
      </c>
      <c r="E37" s="1">
        <f t="shared" si="1"/>
        <v>0</v>
      </c>
      <c r="F37" s="1">
        <f t="shared" si="1"/>
        <v>0</v>
      </c>
      <c r="G37" s="1">
        <f t="shared" si="1"/>
        <v>1</v>
      </c>
      <c r="M37" s="1">
        <v>7</v>
      </c>
      <c r="N37" s="1">
        <v>6.0483494871794861</v>
      </c>
      <c r="O37" s="1">
        <v>-0.13434948717948636</v>
      </c>
    </row>
    <row r="38" spans="1:15" x14ac:dyDescent="0.25">
      <c r="A38" s="1">
        <v>1</v>
      </c>
      <c r="B38" s="1">
        <v>2011</v>
      </c>
      <c r="C38" s="1">
        <v>10.52</v>
      </c>
      <c r="D38" s="1">
        <v>34</v>
      </c>
      <c r="E38" s="1">
        <f t="shared" ref="E38:G54" si="2">IF($A38=E$4,1,0)</f>
        <v>0</v>
      </c>
      <c r="F38" s="1">
        <f t="shared" si="2"/>
        <v>0</v>
      </c>
      <c r="G38" s="1">
        <f t="shared" si="2"/>
        <v>0</v>
      </c>
      <c r="M38" s="1">
        <v>8</v>
      </c>
      <c r="N38" s="1">
        <v>5.6863494871794877</v>
      </c>
      <c r="O38" s="1">
        <v>-9.0349487179487653E-2</v>
      </c>
    </row>
    <row r="39" spans="1:15" x14ac:dyDescent="0.25">
      <c r="A39" s="1">
        <v>2</v>
      </c>
      <c r="B39" s="1">
        <v>2011</v>
      </c>
      <c r="C39" s="1">
        <v>12.74</v>
      </c>
      <c r="D39" s="1">
        <v>35</v>
      </c>
      <c r="E39" s="1">
        <f t="shared" si="2"/>
        <v>1</v>
      </c>
      <c r="F39" s="1">
        <f t="shared" si="2"/>
        <v>0</v>
      </c>
      <c r="G39" s="1">
        <f t="shared" si="2"/>
        <v>0</v>
      </c>
      <c r="M39" s="1">
        <v>9</v>
      </c>
      <c r="N39" s="1">
        <v>5.2468092307692293</v>
      </c>
      <c r="O39" s="1">
        <v>-4.28092307692296E-2</v>
      </c>
    </row>
    <row r="40" spans="1:15" x14ac:dyDescent="0.25">
      <c r="A40" s="1">
        <v>3</v>
      </c>
      <c r="B40" s="1">
        <v>2011</v>
      </c>
      <c r="C40" s="1">
        <v>12.25</v>
      </c>
      <c r="D40" s="1">
        <v>36</v>
      </c>
      <c r="E40" s="1">
        <f t="shared" si="2"/>
        <v>0</v>
      </c>
      <c r="F40" s="1">
        <f t="shared" si="2"/>
        <v>1</v>
      </c>
      <c r="G40" s="1">
        <f t="shared" si="2"/>
        <v>0</v>
      </c>
      <c r="M40" s="1">
        <v>10</v>
      </c>
      <c r="N40" s="1">
        <v>5.1431938461538458</v>
      </c>
      <c r="O40" s="1">
        <v>6.2806153846154622E-2</v>
      </c>
    </row>
    <row r="41" spans="1:15" x14ac:dyDescent="0.25">
      <c r="A41" s="1">
        <v>4</v>
      </c>
      <c r="B41" s="1">
        <v>2011</v>
      </c>
      <c r="C41" s="1">
        <v>11.04</v>
      </c>
      <c r="D41" s="1">
        <v>37</v>
      </c>
      <c r="E41" s="1">
        <f t="shared" si="2"/>
        <v>0</v>
      </c>
      <c r="F41" s="1">
        <f t="shared" si="2"/>
        <v>0</v>
      </c>
      <c r="G41" s="1">
        <f t="shared" si="2"/>
        <v>1</v>
      </c>
      <c r="M41" s="1">
        <v>11</v>
      </c>
      <c r="N41" s="1">
        <v>6.7275125641025628</v>
      </c>
      <c r="O41" s="1">
        <v>-0.41751256410256321</v>
      </c>
    </row>
    <row r="42" spans="1:15" x14ac:dyDescent="0.25">
      <c r="A42" s="1">
        <v>1</v>
      </c>
      <c r="B42" s="1">
        <v>2012</v>
      </c>
      <c r="C42" s="1">
        <v>11.14</v>
      </c>
      <c r="D42" s="1">
        <v>38</v>
      </c>
      <c r="E42" s="1">
        <f t="shared" si="2"/>
        <v>0</v>
      </c>
      <c r="F42" s="1">
        <f t="shared" si="2"/>
        <v>0</v>
      </c>
      <c r="G42" s="1">
        <f t="shared" si="2"/>
        <v>0</v>
      </c>
      <c r="M42" s="1">
        <v>12</v>
      </c>
      <c r="N42" s="1">
        <v>6.3655125641025645</v>
      </c>
      <c r="O42" s="1">
        <v>-0.32851256410256457</v>
      </c>
    </row>
    <row r="43" spans="1:15" x14ac:dyDescent="0.25">
      <c r="A43" s="1">
        <v>2</v>
      </c>
      <c r="B43" s="1">
        <v>2012</v>
      </c>
      <c r="C43" s="1">
        <v>13.08</v>
      </c>
      <c r="D43" s="1">
        <v>39</v>
      </c>
      <c r="E43" s="1">
        <f t="shared" si="2"/>
        <v>1</v>
      </c>
      <c r="F43" s="1">
        <f t="shared" si="2"/>
        <v>0</v>
      </c>
      <c r="G43" s="1">
        <f t="shared" si="2"/>
        <v>0</v>
      </c>
      <c r="M43" s="1">
        <v>13</v>
      </c>
      <c r="N43" s="1">
        <v>5.925972307692307</v>
      </c>
      <c r="O43" s="1">
        <v>-0.37497230769230683</v>
      </c>
    </row>
    <row r="44" spans="1:15" x14ac:dyDescent="0.25">
      <c r="A44" s="1">
        <v>3</v>
      </c>
      <c r="B44" s="1">
        <v>2012</v>
      </c>
      <c r="C44" s="1">
        <v>12.34</v>
      </c>
      <c r="D44" s="1">
        <v>40</v>
      </c>
      <c r="E44" s="1">
        <f t="shared" si="2"/>
        <v>0</v>
      </c>
      <c r="F44" s="1">
        <f t="shared" si="2"/>
        <v>1</v>
      </c>
      <c r="G44" s="1">
        <f t="shared" si="2"/>
        <v>0</v>
      </c>
      <c r="M44" s="1">
        <v>14</v>
      </c>
      <c r="N44" s="1">
        <v>5.8223569230769225</v>
      </c>
      <c r="O44" s="1">
        <v>-0.59635692307692256</v>
      </c>
    </row>
    <row r="45" spans="1:15" x14ac:dyDescent="0.25">
      <c r="A45" s="1">
        <v>4</v>
      </c>
      <c r="B45" s="1">
        <v>2012</v>
      </c>
      <c r="C45" s="1">
        <v>11.46</v>
      </c>
      <c r="D45" s="1">
        <v>41</v>
      </c>
      <c r="E45" s="1">
        <f t="shared" si="2"/>
        <v>0</v>
      </c>
      <c r="F45" s="1">
        <f t="shared" si="2"/>
        <v>0</v>
      </c>
      <c r="G45" s="1">
        <f t="shared" si="2"/>
        <v>1</v>
      </c>
      <c r="M45" s="1">
        <v>15</v>
      </c>
      <c r="N45" s="1">
        <v>7.4066756410256396</v>
      </c>
      <c r="O45" s="1">
        <v>-0.9306756410256396</v>
      </c>
    </row>
    <row r="46" spans="1:15" x14ac:dyDescent="0.25">
      <c r="A46" s="1">
        <v>1</v>
      </c>
      <c r="B46" s="1">
        <v>2013</v>
      </c>
      <c r="C46" s="1">
        <v>11.04</v>
      </c>
      <c r="D46" s="1">
        <v>42</v>
      </c>
      <c r="E46" s="1">
        <f t="shared" si="2"/>
        <v>0</v>
      </c>
      <c r="F46" s="1">
        <f t="shared" si="2"/>
        <v>0</v>
      </c>
      <c r="G46" s="1">
        <f t="shared" si="2"/>
        <v>0</v>
      </c>
      <c r="M46" s="1">
        <v>16</v>
      </c>
      <c r="N46" s="1">
        <v>7.0446756410256413</v>
      </c>
      <c r="O46" s="1">
        <v>-0.59067564102564152</v>
      </c>
    </row>
    <row r="47" spans="1:15" x14ac:dyDescent="0.25">
      <c r="A47" s="1">
        <v>2</v>
      </c>
      <c r="B47" s="1">
        <v>2013</v>
      </c>
      <c r="C47" s="1">
        <v>12.75</v>
      </c>
      <c r="D47" s="1">
        <v>43</v>
      </c>
      <c r="E47" s="1">
        <f t="shared" si="2"/>
        <v>1</v>
      </c>
      <c r="F47" s="1">
        <f t="shared" si="2"/>
        <v>0</v>
      </c>
      <c r="G47" s="1">
        <f t="shared" si="2"/>
        <v>0</v>
      </c>
      <c r="M47" s="1">
        <v>17</v>
      </c>
      <c r="N47" s="1">
        <v>6.6051353846153837</v>
      </c>
      <c r="O47" s="1">
        <v>-0.67313538461538336</v>
      </c>
    </row>
    <row r="48" spans="1:15" x14ac:dyDescent="0.25">
      <c r="A48" s="1">
        <v>3</v>
      </c>
      <c r="B48" s="1">
        <v>2013</v>
      </c>
      <c r="C48" s="1">
        <v>12.03</v>
      </c>
      <c r="D48" s="1">
        <v>44</v>
      </c>
      <c r="E48" s="1">
        <f t="shared" si="2"/>
        <v>0</v>
      </c>
      <c r="F48" s="1">
        <f t="shared" si="2"/>
        <v>1</v>
      </c>
      <c r="G48" s="1">
        <f t="shared" si="2"/>
        <v>0</v>
      </c>
      <c r="M48" s="1">
        <v>18</v>
      </c>
      <c r="N48" s="1">
        <v>6.5015199999999993</v>
      </c>
      <c r="O48" s="1">
        <v>-0.39851999999999954</v>
      </c>
    </row>
    <row r="49" spans="1:15" x14ac:dyDescent="0.25">
      <c r="A49" s="1">
        <v>4</v>
      </c>
      <c r="B49" s="1">
        <v>2013</v>
      </c>
      <c r="C49" s="1">
        <v>11.04</v>
      </c>
      <c r="D49" s="1">
        <v>45</v>
      </c>
      <c r="E49" s="1">
        <f t="shared" si="2"/>
        <v>0</v>
      </c>
      <c r="F49" s="1">
        <f t="shared" si="2"/>
        <v>0</v>
      </c>
      <c r="G49" s="1">
        <f t="shared" si="2"/>
        <v>1</v>
      </c>
      <c r="M49" s="1">
        <v>19</v>
      </c>
      <c r="N49" s="1">
        <v>8.0858387179487163</v>
      </c>
      <c r="O49" s="1">
        <v>-0.35283871794871668</v>
      </c>
    </row>
    <row r="50" spans="1:15" x14ac:dyDescent="0.25">
      <c r="A50" s="1">
        <v>1</v>
      </c>
      <c r="B50" s="1">
        <v>2014</v>
      </c>
      <c r="C50" s="1">
        <v>10.58</v>
      </c>
      <c r="D50" s="1">
        <v>46</v>
      </c>
      <c r="E50" s="1">
        <f t="shared" si="2"/>
        <v>0</v>
      </c>
      <c r="F50" s="1">
        <f t="shared" si="2"/>
        <v>0</v>
      </c>
      <c r="G50" s="1">
        <f t="shared" si="2"/>
        <v>0</v>
      </c>
      <c r="M50" s="1">
        <v>20</v>
      </c>
      <c r="N50" s="1">
        <v>7.723838717948718</v>
      </c>
      <c r="O50" s="1">
        <v>-3.3838717948717623E-2</v>
      </c>
    </row>
    <row r="51" spans="1:15" x14ac:dyDescent="0.25">
      <c r="A51" s="1">
        <v>2</v>
      </c>
      <c r="B51" s="1">
        <v>2014</v>
      </c>
      <c r="C51" s="1">
        <v>12.57</v>
      </c>
      <c r="D51" s="1">
        <v>47</v>
      </c>
      <c r="E51" s="1">
        <f t="shared" si="2"/>
        <v>1</v>
      </c>
      <c r="F51" s="1">
        <f t="shared" si="2"/>
        <v>0</v>
      </c>
      <c r="G51" s="1">
        <f t="shared" si="2"/>
        <v>0</v>
      </c>
      <c r="M51" s="1">
        <v>21</v>
      </c>
      <c r="N51" s="1">
        <v>7.2842984615384605</v>
      </c>
      <c r="O51" s="1">
        <v>4.6701538461539904E-2</v>
      </c>
    </row>
    <row r="52" spans="1:15" x14ac:dyDescent="0.25">
      <c r="A52" s="1">
        <v>3</v>
      </c>
      <c r="B52" s="1">
        <v>2014</v>
      </c>
      <c r="C52" s="1">
        <v>11.98</v>
      </c>
      <c r="D52" s="1">
        <v>48</v>
      </c>
      <c r="E52" s="1">
        <f t="shared" si="2"/>
        <v>0</v>
      </c>
      <c r="F52" s="1">
        <f t="shared" si="2"/>
        <v>1</v>
      </c>
      <c r="G52" s="1">
        <f t="shared" si="2"/>
        <v>0</v>
      </c>
      <c r="M52" s="1">
        <v>22</v>
      </c>
      <c r="N52" s="1">
        <v>7.1806830769230761</v>
      </c>
      <c r="O52" s="1">
        <v>0.1983169230769235</v>
      </c>
    </row>
    <row r="53" spans="1:15" x14ac:dyDescent="0.25">
      <c r="A53" s="1">
        <v>4</v>
      </c>
      <c r="B53" s="1">
        <v>2014</v>
      </c>
      <c r="C53" s="1">
        <v>10.87</v>
      </c>
      <c r="D53" s="1">
        <v>49</v>
      </c>
      <c r="E53" s="1">
        <f t="shared" si="2"/>
        <v>0</v>
      </c>
      <c r="F53" s="1">
        <f t="shared" si="2"/>
        <v>0</v>
      </c>
      <c r="G53" s="1">
        <f t="shared" si="2"/>
        <v>1</v>
      </c>
      <c r="M53" s="1">
        <v>23</v>
      </c>
      <c r="N53" s="1">
        <v>8.7650017948717931</v>
      </c>
      <c r="O53" s="1">
        <v>0.28099820512820628</v>
      </c>
    </row>
    <row r="54" spans="1:15" x14ac:dyDescent="0.25">
      <c r="A54" s="1">
        <v>1</v>
      </c>
      <c r="B54" s="1">
        <v>2015</v>
      </c>
      <c r="C54" s="1">
        <v>10.71</v>
      </c>
      <c r="D54" s="1">
        <v>50</v>
      </c>
      <c r="E54" s="1">
        <f t="shared" si="2"/>
        <v>0</v>
      </c>
      <c r="F54" s="1">
        <f t="shared" si="2"/>
        <v>0</v>
      </c>
      <c r="G54" s="1">
        <f t="shared" si="2"/>
        <v>0</v>
      </c>
      <c r="M54" s="1">
        <v>24</v>
      </c>
      <c r="N54" s="1">
        <v>8.4030017948717948</v>
      </c>
      <c r="O54" s="1">
        <v>-1.000179487179409E-2</v>
      </c>
    </row>
    <row r="55" spans="1:15" x14ac:dyDescent="0.25">
      <c r="M55" s="1">
        <v>25</v>
      </c>
      <c r="N55" s="1">
        <v>7.9634615384615373</v>
      </c>
      <c r="O55" s="1">
        <v>-0.83746153846153693</v>
      </c>
    </row>
    <row r="56" spans="1:15" x14ac:dyDescent="0.25">
      <c r="M56" s="1">
        <v>26</v>
      </c>
      <c r="N56" s="1">
        <v>7.8598461538461528</v>
      </c>
      <c r="O56" s="1">
        <v>-0.69084615384615322</v>
      </c>
    </row>
    <row r="57" spans="1:15" x14ac:dyDescent="0.25">
      <c r="M57" s="1">
        <v>27</v>
      </c>
      <c r="N57" s="1">
        <v>9.4441648717948699</v>
      </c>
      <c r="O57" s="1">
        <v>-1.1771648717948704</v>
      </c>
    </row>
    <row r="58" spans="1:15" x14ac:dyDescent="0.25">
      <c r="M58" s="1">
        <v>28</v>
      </c>
      <c r="N58" s="1">
        <v>9.0821648717948715</v>
      </c>
      <c r="O58" s="1">
        <v>-1.038164871794871</v>
      </c>
    </row>
    <row r="59" spans="1:15" x14ac:dyDescent="0.25">
      <c r="M59" s="1">
        <v>29</v>
      </c>
      <c r="N59" s="1">
        <v>8.642624615384614</v>
      </c>
      <c r="O59" s="1">
        <v>-1.1326246153846142</v>
      </c>
    </row>
    <row r="60" spans="1:15" x14ac:dyDescent="0.25">
      <c r="M60" s="1">
        <v>30</v>
      </c>
      <c r="N60" s="1">
        <v>8.5390092307692296</v>
      </c>
      <c r="O60" s="1">
        <v>-1.0140092307692292</v>
      </c>
    </row>
    <row r="61" spans="1:15" x14ac:dyDescent="0.25">
      <c r="M61" s="1">
        <v>31</v>
      </c>
      <c r="N61" s="1">
        <v>10.123327948717947</v>
      </c>
      <c r="O61" s="1">
        <v>-1.4493279487179471</v>
      </c>
    </row>
    <row r="62" spans="1:15" x14ac:dyDescent="0.25">
      <c r="M62" s="1">
        <v>32</v>
      </c>
      <c r="N62" s="1">
        <v>9.7613279487179483</v>
      </c>
      <c r="O62" s="1">
        <v>-1.3353279487179481</v>
      </c>
    </row>
    <row r="63" spans="1:15" x14ac:dyDescent="0.25">
      <c r="M63" s="1">
        <v>33</v>
      </c>
      <c r="N63" s="1">
        <v>9.3217876923076908</v>
      </c>
      <c r="O63" s="1">
        <v>1.1682123076923094</v>
      </c>
    </row>
    <row r="64" spans="1:15" x14ac:dyDescent="0.25">
      <c r="M64" s="1">
        <v>34</v>
      </c>
      <c r="N64" s="1">
        <v>9.2181723076923063</v>
      </c>
      <c r="O64" s="1">
        <v>1.3018276923076932</v>
      </c>
    </row>
    <row r="65" spans="13:15" x14ac:dyDescent="0.25">
      <c r="M65" s="1">
        <v>35</v>
      </c>
      <c r="N65" s="1">
        <v>10.802491025641025</v>
      </c>
      <c r="O65" s="1">
        <v>1.9375089743589751</v>
      </c>
    </row>
    <row r="66" spans="13:15" x14ac:dyDescent="0.25">
      <c r="M66" s="1">
        <v>36</v>
      </c>
      <c r="N66" s="1">
        <v>10.440491025641025</v>
      </c>
      <c r="O66" s="1">
        <v>1.809508974358975</v>
      </c>
    </row>
    <row r="67" spans="13:15" x14ac:dyDescent="0.25">
      <c r="M67" s="1">
        <v>37</v>
      </c>
      <c r="N67" s="1">
        <v>10.000950769230768</v>
      </c>
      <c r="O67" s="1">
        <v>1.0390492307692316</v>
      </c>
    </row>
    <row r="68" spans="13:15" x14ac:dyDescent="0.25">
      <c r="M68" s="1">
        <v>38</v>
      </c>
      <c r="N68" s="1">
        <v>9.8973353846153831</v>
      </c>
      <c r="O68" s="1">
        <v>1.2426646153846175</v>
      </c>
    </row>
    <row r="69" spans="13:15" x14ac:dyDescent="0.25">
      <c r="M69" s="1">
        <v>39</v>
      </c>
      <c r="N69" s="1">
        <v>11.481654102564102</v>
      </c>
      <c r="O69" s="1">
        <v>1.5983458974358982</v>
      </c>
    </row>
    <row r="70" spans="13:15" x14ac:dyDescent="0.25">
      <c r="M70" s="1">
        <v>40</v>
      </c>
      <c r="N70" s="1">
        <v>11.119654102564102</v>
      </c>
      <c r="O70" s="1">
        <v>1.2203458974358981</v>
      </c>
    </row>
    <row r="71" spans="13:15" x14ac:dyDescent="0.25">
      <c r="M71" s="1">
        <v>41</v>
      </c>
      <c r="N71" s="1">
        <v>10.680113846153844</v>
      </c>
      <c r="O71" s="1">
        <v>0.77988615384615656</v>
      </c>
    </row>
    <row r="72" spans="13:15" x14ac:dyDescent="0.25">
      <c r="M72" s="1">
        <v>42</v>
      </c>
      <c r="N72" s="1">
        <v>10.57649846153846</v>
      </c>
      <c r="O72" s="1">
        <v>0.4635015384615393</v>
      </c>
    </row>
    <row r="73" spans="13:15" x14ac:dyDescent="0.25">
      <c r="M73" s="1">
        <v>43</v>
      </c>
      <c r="N73" s="1">
        <v>12.160817179487179</v>
      </c>
      <c r="O73" s="1">
        <v>0.58918282051282134</v>
      </c>
    </row>
    <row r="74" spans="13:15" x14ac:dyDescent="0.25">
      <c r="M74" s="1">
        <v>44</v>
      </c>
      <c r="N74" s="1">
        <v>11.798817179487179</v>
      </c>
      <c r="O74" s="1">
        <v>0.2311828205128208</v>
      </c>
    </row>
    <row r="75" spans="13:15" x14ac:dyDescent="0.25">
      <c r="M75" s="1">
        <v>45</v>
      </c>
      <c r="N75" s="1">
        <v>11.359276923076921</v>
      </c>
      <c r="O75" s="1">
        <v>-0.3192769230769219</v>
      </c>
    </row>
    <row r="76" spans="13:15" x14ac:dyDescent="0.25">
      <c r="M76" s="1">
        <v>46</v>
      </c>
      <c r="N76" s="1">
        <v>11.255661538461537</v>
      </c>
      <c r="O76" s="1">
        <v>-0.67566153846153654</v>
      </c>
    </row>
    <row r="77" spans="13:15" x14ac:dyDescent="0.25">
      <c r="M77" s="1">
        <v>47</v>
      </c>
      <c r="N77" s="1">
        <v>12.839980256410255</v>
      </c>
      <c r="O77" s="1">
        <v>-0.26998025641025514</v>
      </c>
    </row>
    <row r="78" spans="13:15" x14ac:dyDescent="0.25">
      <c r="M78" s="1">
        <v>48</v>
      </c>
      <c r="N78" s="1">
        <v>12.477980256410255</v>
      </c>
      <c r="O78" s="1">
        <v>-0.4979802564102549</v>
      </c>
    </row>
    <row r="79" spans="13:15" x14ac:dyDescent="0.25">
      <c r="M79" s="1">
        <v>49</v>
      </c>
      <c r="N79" s="1">
        <v>12.038439999999998</v>
      </c>
      <c r="O79" s="1">
        <v>-1.1684399999999986</v>
      </c>
    </row>
    <row r="80" spans="13:15" ht="13" thickBot="1" x14ac:dyDescent="0.3">
      <c r="M80" s="123">
        <v>50</v>
      </c>
      <c r="N80" s="123">
        <v>11.934824615384613</v>
      </c>
      <c r="O80" s="123">
        <v>-1.2248246153846125</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B9EFC-44AE-49FF-9AFB-E58E70CC2851}">
  <dimension ref="A1:L222"/>
  <sheetViews>
    <sheetView workbookViewId="0">
      <selection activeCell="C24" sqref="C24"/>
    </sheetView>
  </sheetViews>
  <sheetFormatPr defaultColWidth="9.1796875" defaultRowHeight="12.5" x14ac:dyDescent="0.25"/>
  <cols>
    <col min="1" max="1" width="10.81640625" style="1" bestFit="1" customWidth="1"/>
    <col min="2" max="2" width="21" style="1" bestFit="1" customWidth="1"/>
    <col min="3" max="3" width="8.54296875" style="1" bestFit="1" customWidth="1"/>
    <col min="4" max="4" width="9.1796875" style="1"/>
    <col min="5" max="5" width="13.36328125" style="1" bestFit="1" customWidth="1"/>
    <col min="6" max="7" width="9.1796875" style="1"/>
    <col min="8" max="8" width="14.54296875" style="1" bestFit="1" customWidth="1"/>
    <col min="9" max="16384" width="9.1796875" style="1"/>
  </cols>
  <sheetData>
    <row r="1" spans="1:12" ht="13" x14ac:dyDescent="0.3">
      <c r="A1" s="114" t="s">
        <v>1982</v>
      </c>
      <c r="B1" s="112" t="s">
        <v>1874</v>
      </c>
      <c r="C1" s="112" t="s">
        <v>1875</v>
      </c>
      <c r="H1" s="124" t="s">
        <v>1983</v>
      </c>
      <c r="I1" s="124" t="s">
        <v>1984</v>
      </c>
      <c r="J1" s="124" t="s">
        <v>1875</v>
      </c>
      <c r="K1" s="124" t="s">
        <v>1985</v>
      </c>
      <c r="L1" s="124" t="s">
        <v>1986</v>
      </c>
    </row>
    <row r="2" spans="1:12" x14ac:dyDescent="0.25">
      <c r="A2" s="1">
        <v>1</v>
      </c>
      <c r="B2" s="1" t="s">
        <v>1987</v>
      </c>
      <c r="C2" s="1">
        <v>69</v>
      </c>
      <c r="H2" s="1" t="str" cm="1">
        <f t="array" ref="H2">INDEX($B$1:$B$222,I2+1)</f>
        <v>Brett Broyles</v>
      </c>
      <c r="I2" s="1">
        <v>3</v>
      </c>
      <c r="J2" s="1">
        <v>100</v>
      </c>
      <c r="K2" s="1">
        <v>1</v>
      </c>
      <c r="L2" s="125">
        <v>0.98599999999999999</v>
      </c>
    </row>
    <row r="3" spans="1:12" ht="14.5" x14ac:dyDescent="0.35">
      <c r="A3" s="1">
        <v>2</v>
      </c>
      <c r="B3" s="126" t="s">
        <v>1988</v>
      </c>
      <c r="C3" s="126">
        <v>81</v>
      </c>
      <c r="H3" s="1" t="str" cm="1">
        <f t="array" ref="H3">INDEX($B$1:$B$222,I3+1)</f>
        <v>Donald Tse</v>
      </c>
      <c r="I3" s="1">
        <v>7</v>
      </c>
      <c r="J3" s="1">
        <v>100</v>
      </c>
      <c r="K3" s="1">
        <v>1</v>
      </c>
      <c r="L3" s="125">
        <v>0.98599999999999999</v>
      </c>
    </row>
    <row r="4" spans="1:12" ht="14.5" x14ac:dyDescent="0.35">
      <c r="A4" s="1">
        <v>3</v>
      </c>
      <c r="B4" s="126" t="s">
        <v>1989</v>
      </c>
      <c r="C4" s="126">
        <v>100</v>
      </c>
      <c r="H4" s="1" t="str" cm="1">
        <f t="array" ref="H4">INDEX($B$1:$B$222,I4+1)</f>
        <v>Barbara Delacruz</v>
      </c>
      <c r="I4" s="1">
        <v>55</v>
      </c>
      <c r="J4" s="1">
        <v>100</v>
      </c>
      <c r="K4" s="1">
        <v>1</v>
      </c>
      <c r="L4" s="125">
        <v>0.98599999999999999</v>
      </c>
    </row>
    <row r="5" spans="1:12" x14ac:dyDescent="0.25">
      <c r="A5" s="1">
        <v>4</v>
      </c>
      <c r="B5" s="1" t="s">
        <v>1990</v>
      </c>
      <c r="C5" s="1">
        <v>28</v>
      </c>
      <c r="H5" s="1" t="str" cm="1">
        <f t="array" ref="H5">INDEX($B$1:$B$222,I5+1)</f>
        <v>Jessie Abramson</v>
      </c>
      <c r="I5" s="1">
        <v>150</v>
      </c>
      <c r="J5" s="1">
        <v>100</v>
      </c>
      <c r="K5" s="1">
        <v>1</v>
      </c>
      <c r="L5" s="125">
        <v>0.98599999999999999</v>
      </c>
    </row>
    <row r="6" spans="1:12" ht="14.5" x14ac:dyDescent="0.35">
      <c r="A6" s="1">
        <v>5</v>
      </c>
      <c r="B6" s="126" t="s">
        <v>1991</v>
      </c>
      <c r="C6" s="126">
        <v>93</v>
      </c>
      <c r="H6" s="1" t="str" cm="1">
        <f t="array" ref="H6">INDEX($B$1:$B$222,I6+1)</f>
        <v>Mary Lockett</v>
      </c>
      <c r="I6" s="1">
        <v>63</v>
      </c>
      <c r="J6" s="1">
        <v>98</v>
      </c>
      <c r="K6" s="1">
        <v>5</v>
      </c>
      <c r="L6" s="125">
        <v>0.97699999999999998</v>
      </c>
    </row>
    <row r="7" spans="1:12" ht="14.5" x14ac:dyDescent="0.35">
      <c r="A7" s="1">
        <v>6</v>
      </c>
      <c r="B7" s="126" t="s">
        <v>1992</v>
      </c>
      <c r="C7" s="126">
        <v>50</v>
      </c>
      <c r="H7" s="1" t="str" cm="1">
        <f t="array" ref="H7">INDEX($B$1:$B$222,I7+1)</f>
        <v>Autumn Pannell</v>
      </c>
      <c r="I7" s="1">
        <v>209</v>
      </c>
      <c r="J7" s="1">
        <v>98</v>
      </c>
      <c r="K7" s="1">
        <v>5</v>
      </c>
      <c r="L7" s="125">
        <v>0.97699999999999998</v>
      </c>
    </row>
    <row r="8" spans="1:12" x14ac:dyDescent="0.25">
      <c r="A8" s="1">
        <v>7</v>
      </c>
      <c r="B8" s="1" t="s">
        <v>1993</v>
      </c>
      <c r="C8" s="1">
        <v>100</v>
      </c>
      <c r="H8" s="1" t="str" cm="1">
        <f t="array" ref="H8">INDEX($B$1:$B$222,I8+1)</f>
        <v>Linda T. Morehead</v>
      </c>
      <c r="I8" s="1">
        <v>172</v>
      </c>
      <c r="J8" s="1">
        <v>96</v>
      </c>
      <c r="K8" s="1">
        <v>7</v>
      </c>
      <c r="L8" s="125">
        <v>0.96299999999999997</v>
      </c>
    </row>
    <row r="9" spans="1:12" ht="14.5" x14ac:dyDescent="0.35">
      <c r="A9" s="1">
        <v>8</v>
      </c>
      <c r="B9" s="126" t="s">
        <v>1994</v>
      </c>
      <c r="C9" s="126">
        <v>82</v>
      </c>
      <c r="H9" s="1" t="str" cm="1">
        <f t="array" ref="H9">INDEX($B$1:$B$222,I9+1)</f>
        <v>Phyllis Lorenzen</v>
      </c>
      <c r="I9" s="1">
        <v>193</v>
      </c>
      <c r="J9" s="1">
        <v>96</v>
      </c>
      <c r="K9" s="1">
        <v>7</v>
      </c>
      <c r="L9" s="125">
        <v>0.96299999999999997</v>
      </c>
    </row>
    <row r="10" spans="1:12" ht="14.5" x14ac:dyDescent="0.35">
      <c r="A10" s="1">
        <v>9</v>
      </c>
      <c r="B10" s="126" t="s">
        <v>1995</v>
      </c>
      <c r="C10" s="126">
        <v>86</v>
      </c>
      <c r="H10" s="1" t="str" cm="1">
        <f t="array" ref="H10">INDEX($B$1:$B$222,I10+1)</f>
        <v>Nora Jusino</v>
      </c>
      <c r="I10" s="1">
        <v>208</v>
      </c>
      <c r="J10" s="1">
        <v>96</v>
      </c>
      <c r="K10" s="1">
        <v>7</v>
      </c>
      <c r="L10" s="125">
        <v>0.96299999999999997</v>
      </c>
    </row>
    <row r="11" spans="1:12" x14ac:dyDescent="0.25">
      <c r="A11" s="1">
        <v>10</v>
      </c>
      <c r="B11" s="1" t="s">
        <v>1996</v>
      </c>
      <c r="C11" s="1">
        <v>81</v>
      </c>
      <c r="H11" s="1" t="str" cm="1">
        <f t="array" ref="H11">INDEX($B$1:$B$222,I11+1)</f>
        <v>Christy Downing</v>
      </c>
      <c r="I11" s="1">
        <v>28</v>
      </c>
      <c r="J11" s="1">
        <v>95</v>
      </c>
      <c r="K11" s="1">
        <v>10</v>
      </c>
      <c r="L11" s="125">
        <v>0.93600000000000005</v>
      </c>
    </row>
    <row r="12" spans="1:12" x14ac:dyDescent="0.25">
      <c r="A12" s="1">
        <v>11</v>
      </c>
      <c r="B12" s="1" t="s">
        <v>1997</v>
      </c>
      <c r="C12" s="1">
        <v>75</v>
      </c>
      <c r="H12" s="1" t="str" cm="1">
        <f t="array" ref="H12">INDEX($B$1:$B$222,I12+1)</f>
        <v>Rachel C. Vazquez</v>
      </c>
      <c r="I12" s="1">
        <v>44</v>
      </c>
      <c r="J12" s="1">
        <v>95</v>
      </c>
      <c r="K12" s="1">
        <v>10</v>
      </c>
      <c r="L12" s="125">
        <v>0.93600000000000005</v>
      </c>
    </row>
    <row r="13" spans="1:12" ht="14.5" x14ac:dyDescent="0.35">
      <c r="A13" s="1">
        <v>12</v>
      </c>
      <c r="B13" s="126" t="s">
        <v>1998</v>
      </c>
      <c r="C13" s="126">
        <v>80</v>
      </c>
      <c r="H13" s="1" t="str" cm="1">
        <f t="array" ref="H13">INDEX($B$1:$B$222,I13+1)</f>
        <v>John Curtis</v>
      </c>
      <c r="I13" s="1">
        <v>52</v>
      </c>
      <c r="J13" s="1">
        <v>95</v>
      </c>
      <c r="K13" s="1">
        <v>10</v>
      </c>
      <c r="L13" s="125">
        <v>0.93600000000000005</v>
      </c>
    </row>
    <row r="14" spans="1:12" x14ac:dyDescent="0.25">
      <c r="A14" s="1">
        <v>13</v>
      </c>
      <c r="B14" s="1" t="s">
        <v>1999</v>
      </c>
      <c r="C14" s="1">
        <v>71</v>
      </c>
      <c r="H14" s="1" t="str" cm="1">
        <f t="array" ref="H14">INDEX($B$1:$B$222,I14+1)</f>
        <v>Andrew Boldt</v>
      </c>
      <c r="I14" s="1">
        <v>133</v>
      </c>
      <c r="J14" s="1">
        <v>95</v>
      </c>
      <c r="K14" s="1">
        <v>10</v>
      </c>
      <c r="L14" s="125">
        <v>0.93600000000000005</v>
      </c>
    </row>
    <row r="15" spans="1:12" ht="14.5" x14ac:dyDescent="0.35">
      <c r="A15" s="1">
        <v>14</v>
      </c>
      <c r="B15" s="126" t="s">
        <v>2000</v>
      </c>
      <c r="C15" s="126">
        <v>88</v>
      </c>
      <c r="H15" s="1" t="str" cm="1">
        <f t="array" ref="H15">INDEX($B$1:$B$222,I15+1)</f>
        <v>Robert Hofer</v>
      </c>
      <c r="I15" s="1">
        <v>152</v>
      </c>
      <c r="J15" s="1">
        <v>95</v>
      </c>
      <c r="K15" s="1">
        <v>10</v>
      </c>
      <c r="L15" s="125">
        <v>0.93600000000000005</v>
      </c>
    </row>
    <row r="16" spans="1:12" x14ac:dyDescent="0.25">
      <c r="A16" s="1">
        <v>15</v>
      </c>
      <c r="B16" s="1" t="s">
        <v>2001</v>
      </c>
      <c r="C16" s="1">
        <v>48</v>
      </c>
      <c r="H16" s="1" t="str" cm="1">
        <f t="array" ref="H16">INDEX($B$1:$B$222,I16+1)</f>
        <v>Clifford Ford</v>
      </c>
      <c r="I16" s="1">
        <v>160</v>
      </c>
      <c r="J16" s="1">
        <v>95</v>
      </c>
      <c r="K16" s="1">
        <v>10</v>
      </c>
      <c r="L16" s="125">
        <v>0.93600000000000005</v>
      </c>
    </row>
    <row r="17" spans="1:12" ht="14.5" x14ac:dyDescent="0.35">
      <c r="A17" s="1">
        <v>16</v>
      </c>
      <c r="B17" s="126" t="s">
        <v>2002</v>
      </c>
      <c r="C17" s="126">
        <v>82</v>
      </c>
      <c r="H17" s="1" t="str" cm="1">
        <f t="array" ref="H17">INDEX($B$1:$B$222,I17+1)</f>
        <v>Elizabeth Kinney</v>
      </c>
      <c r="I17" s="1">
        <v>73</v>
      </c>
      <c r="J17" s="1">
        <v>94</v>
      </c>
      <c r="K17" s="1">
        <v>16</v>
      </c>
      <c r="L17" s="125">
        <v>0.90900000000000003</v>
      </c>
    </row>
    <row r="18" spans="1:12" ht="14.5" x14ac:dyDescent="0.35">
      <c r="A18" s="1">
        <v>17</v>
      </c>
      <c r="B18" s="126" t="s">
        <v>2003</v>
      </c>
      <c r="C18" s="126">
        <v>85</v>
      </c>
      <c r="H18" s="1" t="str" cm="1">
        <f t="array" ref="H18">INDEX($B$1:$B$222,I18+1)</f>
        <v>Richard Medina</v>
      </c>
      <c r="I18" s="1">
        <v>93</v>
      </c>
      <c r="J18" s="1">
        <v>94</v>
      </c>
      <c r="K18" s="1">
        <v>16</v>
      </c>
      <c r="L18" s="125">
        <v>0.90900000000000003</v>
      </c>
    </row>
    <row r="19" spans="1:12" x14ac:dyDescent="0.25">
      <c r="A19" s="1">
        <v>18</v>
      </c>
      <c r="B19" s="1" t="s">
        <v>2004</v>
      </c>
      <c r="C19" s="1">
        <v>82</v>
      </c>
      <c r="H19" s="1" t="str" cm="1">
        <f t="array" ref="H19">INDEX($B$1:$B$222,I19+1)</f>
        <v>Timothy Rondeau</v>
      </c>
      <c r="I19" s="1">
        <v>116</v>
      </c>
      <c r="J19" s="1">
        <v>94</v>
      </c>
      <c r="K19" s="1">
        <v>16</v>
      </c>
      <c r="L19" s="125">
        <v>0.90900000000000003</v>
      </c>
    </row>
    <row r="20" spans="1:12" ht="14.5" x14ac:dyDescent="0.35">
      <c r="A20" s="1">
        <v>19</v>
      </c>
      <c r="B20" s="126" t="s">
        <v>2005</v>
      </c>
      <c r="C20" s="126">
        <v>80</v>
      </c>
      <c r="H20" s="1" t="str" cm="1">
        <f t="array" ref="H20">INDEX($B$1:$B$222,I20+1)</f>
        <v>Helen Cowherd</v>
      </c>
      <c r="I20" s="1">
        <v>139</v>
      </c>
      <c r="J20" s="1">
        <v>94</v>
      </c>
      <c r="K20" s="1">
        <v>16</v>
      </c>
      <c r="L20" s="125">
        <v>0.90900000000000003</v>
      </c>
    </row>
    <row r="21" spans="1:12" ht="14.5" x14ac:dyDescent="0.35">
      <c r="A21" s="1">
        <v>20</v>
      </c>
      <c r="B21" s="126" t="s">
        <v>2006</v>
      </c>
      <c r="C21" s="126">
        <v>77</v>
      </c>
      <c r="H21" s="1" t="str" cm="1">
        <f t="array" ref="H21">INDEX($B$1:$B$222,I21+1)</f>
        <v>Joshua S. Brown</v>
      </c>
      <c r="I21" s="1">
        <v>171</v>
      </c>
      <c r="J21" s="1">
        <v>94</v>
      </c>
      <c r="K21" s="1">
        <v>16</v>
      </c>
      <c r="L21" s="125">
        <v>0.90900000000000003</v>
      </c>
    </row>
    <row r="22" spans="1:12" x14ac:dyDescent="0.25">
      <c r="A22" s="1">
        <v>21</v>
      </c>
      <c r="B22" s="1" t="s">
        <v>2007</v>
      </c>
      <c r="C22" s="1">
        <v>35</v>
      </c>
      <c r="H22" s="1" t="str" cm="1">
        <f t="array" ref="H22">INDEX($B$1:$B$222,I22+1)</f>
        <v>Harvey Jones</v>
      </c>
      <c r="I22" s="1">
        <v>195</v>
      </c>
      <c r="J22" s="1">
        <v>94</v>
      </c>
      <c r="K22" s="1">
        <v>16</v>
      </c>
      <c r="L22" s="125">
        <v>0.90900000000000003</v>
      </c>
    </row>
    <row r="23" spans="1:12" x14ac:dyDescent="0.25">
      <c r="A23" s="1">
        <v>22</v>
      </c>
      <c r="B23" s="1" t="s">
        <v>2008</v>
      </c>
      <c r="C23" s="1">
        <v>90</v>
      </c>
      <c r="H23" s="1" t="str" cm="1">
        <f t="array" ref="H23">INDEX($B$1:$B$222,I23+1)</f>
        <v>John Brown</v>
      </c>
      <c r="I23" s="1">
        <v>5</v>
      </c>
      <c r="J23" s="1">
        <v>93</v>
      </c>
      <c r="K23" s="1">
        <v>22</v>
      </c>
      <c r="L23" s="125">
        <v>0.89500000000000002</v>
      </c>
    </row>
    <row r="24" spans="1:12" ht="14.5" x14ac:dyDescent="0.35">
      <c r="A24" s="1">
        <v>23</v>
      </c>
      <c r="B24" s="126" t="s">
        <v>2009</v>
      </c>
      <c r="C24" s="126">
        <v>86</v>
      </c>
      <c r="H24" s="1" t="str" cm="1">
        <f t="array" ref="H24">INDEX($B$1:$B$222,I24+1)</f>
        <v>George Smith</v>
      </c>
      <c r="I24" s="1">
        <v>35</v>
      </c>
      <c r="J24" s="1">
        <v>93</v>
      </c>
      <c r="K24" s="1">
        <v>22</v>
      </c>
      <c r="L24" s="125">
        <v>0.89500000000000002</v>
      </c>
    </row>
    <row r="25" spans="1:12" ht="14.5" x14ac:dyDescent="0.35">
      <c r="A25" s="1">
        <v>24</v>
      </c>
      <c r="B25" s="126" t="s">
        <v>2010</v>
      </c>
      <c r="C25" s="126">
        <v>62</v>
      </c>
      <c r="H25" s="1" t="str" cm="1">
        <f t="array" ref="H25">INDEX($B$1:$B$222,I25+1)</f>
        <v>Courtney Lawrence</v>
      </c>
      <c r="I25" s="1">
        <v>81</v>
      </c>
      <c r="J25" s="1">
        <v>93</v>
      </c>
      <c r="K25" s="1">
        <v>22</v>
      </c>
      <c r="L25" s="125">
        <v>0.89500000000000002</v>
      </c>
    </row>
    <row r="26" spans="1:12" x14ac:dyDescent="0.25">
      <c r="A26" s="1">
        <v>25</v>
      </c>
      <c r="B26" s="1" t="s">
        <v>2011</v>
      </c>
      <c r="C26" s="1">
        <v>58</v>
      </c>
      <c r="H26" s="1" t="str" cm="1">
        <f t="array" ref="H26">INDEX($B$1:$B$222,I26+1)</f>
        <v>Sally Crespo</v>
      </c>
      <c r="I26" s="1">
        <v>72</v>
      </c>
      <c r="J26" s="1">
        <v>92</v>
      </c>
      <c r="K26" s="1">
        <v>25</v>
      </c>
      <c r="L26" s="125">
        <v>0.86799999999999999</v>
      </c>
    </row>
    <row r="27" spans="1:12" x14ac:dyDescent="0.25">
      <c r="A27" s="1">
        <v>26</v>
      </c>
      <c r="B27" s="1" t="s">
        <v>2012</v>
      </c>
      <c r="C27" s="1">
        <v>34</v>
      </c>
      <c r="H27" s="1" t="str" cm="1">
        <f t="array" ref="H27">INDEX($B$1:$B$222,I27+1)</f>
        <v>Mike Rice</v>
      </c>
      <c r="I27" s="1">
        <v>125</v>
      </c>
      <c r="J27" s="1">
        <v>92</v>
      </c>
      <c r="K27" s="1">
        <v>25</v>
      </c>
      <c r="L27" s="125">
        <v>0.86799999999999999</v>
      </c>
    </row>
    <row r="28" spans="1:12" ht="14.5" x14ac:dyDescent="0.35">
      <c r="A28" s="1">
        <v>27</v>
      </c>
      <c r="B28" s="126" t="s">
        <v>2013</v>
      </c>
      <c r="C28" s="126">
        <v>62</v>
      </c>
      <c r="H28" s="1" t="str" cm="1">
        <f t="array" ref="H28">INDEX($B$1:$B$222,I28+1)</f>
        <v>Kevin Leathers</v>
      </c>
      <c r="I28" s="1">
        <v>129</v>
      </c>
      <c r="J28" s="1">
        <v>92</v>
      </c>
      <c r="K28" s="1">
        <v>25</v>
      </c>
      <c r="L28" s="125">
        <v>0.86799999999999999</v>
      </c>
    </row>
    <row r="29" spans="1:12" x14ac:dyDescent="0.25">
      <c r="A29" s="1">
        <v>28</v>
      </c>
      <c r="B29" s="1" t="s">
        <v>2014</v>
      </c>
      <c r="C29" s="1">
        <v>95</v>
      </c>
      <c r="H29" s="1" t="str" cm="1">
        <f t="array" ref="H29">INDEX($B$1:$B$222,I29+1)</f>
        <v>Stephen Joyner</v>
      </c>
      <c r="I29" s="1">
        <v>144</v>
      </c>
      <c r="J29" s="1">
        <v>92</v>
      </c>
      <c r="K29" s="1">
        <v>25</v>
      </c>
      <c r="L29" s="125">
        <v>0.86799999999999999</v>
      </c>
    </row>
    <row r="30" spans="1:12" ht="14.5" x14ac:dyDescent="0.35">
      <c r="A30" s="1">
        <v>29</v>
      </c>
      <c r="B30" s="126" t="s">
        <v>2015</v>
      </c>
      <c r="C30" s="126">
        <v>84</v>
      </c>
      <c r="H30" s="1" t="str" cm="1">
        <f t="array" ref="H30">INDEX($B$1:$B$222,I30+1)</f>
        <v>Molly Doss</v>
      </c>
      <c r="I30" s="1">
        <v>157</v>
      </c>
      <c r="J30" s="1">
        <v>92</v>
      </c>
      <c r="K30" s="1">
        <v>25</v>
      </c>
      <c r="L30" s="125">
        <v>0.86799999999999999</v>
      </c>
    </row>
    <row r="31" spans="1:12" x14ac:dyDescent="0.25">
      <c r="A31" s="1">
        <v>30</v>
      </c>
      <c r="B31" s="1" t="s">
        <v>2016</v>
      </c>
      <c r="C31" s="1">
        <v>89</v>
      </c>
      <c r="H31" s="1" t="str" cm="1">
        <f t="array" ref="H31">INDEX($B$1:$B$222,I31+1)</f>
        <v>Mavis Brady</v>
      </c>
      <c r="I31" s="1">
        <v>194</v>
      </c>
      <c r="J31" s="1">
        <v>92</v>
      </c>
      <c r="K31" s="1">
        <v>25</v>
      </c>
      <c r="L31" s="125">
        <v>0.86799999999999999</v>
      </c>
    </row>
    <row r="32" spans="1:12" ht="14.5" x14ac:dyDescent="0.35">
      <c r="A32" s="1">
        <v>31</v>
      </c>
      <c r="B32" s="126" t="s">
        <v>2017</v>
      </c>
      <c r="C32" s="126">
        <v>75</v>
      </c>
      <c r="H32" s="1" t="str" cm="1">
        <f t="array" ref="H32">INDEX($B$1:$B$222,I32+1)</f>
        <v>Benjamin P. Tickle</v>
      </c>
      <c r="I32" s="1">
        <v>51</v>
      </c>
      <c r="J32" s="1">
        <v>91</v>
      </c>
      <c r="K32" s="1">
        <v>31</v>
      </c>
      <c r="L32" s="125">
        <v>0.80400000000000005</v>
      </c>
    </row>
    <row r="33" spans="1:12" ht="14.5" x14ac:dyDescent="0.35">
      <c r="A33" s="1">
        <v>32</v>
      </c>
      <c r="B33" s="126" t="s">
        <v>2018</v>
      </c>
      <c r="C33" s="126">
        <v>89</v>
      </c>
      <c r="H33" s="1" t="str" cm="1">
        <f t="array" ref="H33">INDEX($B$1:$B$222,I33+1)</f>
        <v>Kenneth D. Farmer</v>
      </c>
      <c r="I33" s="1">
        <v>65</v>
      </c>
      <c r="J33" s="1">
        <v>91</v>
      </c>
      <c r="K33" s="1">
        <v>31</v>
      </c>
      <c r="L33" s="125">
        <v>0.80400000000000005</v>
      </c>
    </row>
    <row r="34" spans="1:12" ht="14.5" x14ac:dyDescent="0.35">
      <c r="A34" s="1">
        <v>33</v>
      </c>
      <c r="B34" s="126" t="s">
        <v>2019</v>
      </c>
      <c r="C34" s="126">
        <v>90</v>
      </c>
      <c r="H34" s="1" t="str" cm="1">
        <f t="array" ref="H34">INDEX($B$1:$B$222,I34+1)</f>
        <v>Ned Brown</v>
      </c>
      <c r="I34" s="1">
        <v>74</v>
      </c>
      <c r="J34" s="1">
        <v>91</v>
      </c>
      <c r="K34" s="1">
        <v>31</v>
      </c>
      <c r="L34" s="125">
        <v>0.80400000000000005</v>
      </c>
    </row>
    <row r="35" spans="1:12" ht="14.5" x14ac:dyDescent="0.35">
      <c r="A35" s="1">
        <v>34</v>
      </c>
      <c r="B35" s="126" t="s">
        <v>2020</v>
      </c>
      <c r="C35" s="126">
        <v>69</v>
      </c>
      <c r="H35" s="1" t="str" cm="1">
        <f t="array" ref="H35">INDEX($B$1:$B$222,I35+1)</f>
        <v>Valeria Khan</v>
      </c>
      <c r="I35" s="1">
        <v>80</v>
      </c>
      <c r="J35" s="1">
        <v>91</v>
      </c>
      <c r="K35" s="1">
        <v>31</v>
      </c>
      <c r="L35" s="125">
        <v>0.80400000000000005</v>
      </c>
    </row>
    <row r="36" spans="1:12" ht="14.5" x14ac:dyDescent="0.35">
      <c r="A36" s="1">
        <v>35</v>
      </c>
      <c r="B36" s="126" t="s">
        <v>2021</v>
      </c>
      <c r="C36" s="126">
        <v>93</v>
      </c>
      <c r="H36" s="1" t="str" cm="1">
        <f t="array" ref="H36">INDEX($B$1:$B$222,I36+1)</f>
        <v>Karl Varga</v>
      </c>
      <c r="I36" s="1">
        <v>97</v>
      </c>
      <c r="J36" s="1">
        <v>91</v>
      </c>
      <c r="K36" s="1">
        <v>31</v>
      </c>
      <c r="L36" s="125">
        <v>0.80400000000000005</v>
      </c>
    </row>
    <row r="37" spans="1:12" x14ac:dyDescent="0.25">
      <c r="A37" s="1">
        <v>36</v>
      </c>
      <c r="B37" s="1" t="s">
        <v>2022</v>
      </c>
      <c r="C37" s="1">
        <v>70</v>
      </c>
      <c r="H37" s="1" t="str" cm="1">
        <f t="array" ref="H37">INDEX($B$1:$B$222,I37+1)</f>
        <v>Pearlie Wilson</v>
      </c>
      <c r="I37" s="1">
        <v>108</v>
      </c>
      <c r="J37" s="1">
        <v>91</v>
      </c>
      <c r="K37" s="1">
        <v>31</v>
      </c>
      <c r="L37" s="125">
        <v>0.80400000000000005</v>
      </c>
    </row>
    <row r="38" spans="1:12" x14ac:dyDescent="0.25">
      <c r="A38" s="1">
        <v>37</v>
      </c>
      <c r="B38" s="1" t="s">
        <v>2023</v>
      </c>
      <c r="C38" s="1">
        <v>68</v>
      </c>
      <c r="H38" s="1" t="str" cm="1">
        <f t="array" ref="H38">INDEX($B$1:$B$222,I38+1)</f>
        <v>Burton Soto</v>
      </c>
      <c r="I38" s="1">
        <v>110</v>
      </c>
      <c r="J38" s="1">
        <v>91</v>
      </c>
      <c r="K38" s="1">
        <v>31</v>
      </c>
      <c r="L38" s="125">
        <v>0.80400000000000005</v>
      </c>
    </row>
    <row r="39" spans="1:12" x14ac:dyDescent="0.25">
      <c r="A39" s="1">
        <v>38</v>
      </c>
      <c r="B39" s="1" t="s">
        <v>2024</v>
      </c>
      <c r="C39" s="1">
        <v>54</v>
      </c>
      <c r="H39" s="1" t="str" cm="1">
        <f t="array" ref="H39">INDEX($B$1:$B$222,I39+1)</f>
        <v>Joseph Moore</v>
      </c>
      <c r="I39" s="1">
        <v>115</v>
      </c>
      <c r="J39" s="1">
        <v>91</v>
      </c>
      <c r="K39" s="1">
        <v>31</v>
      </c>
      <c r="L39" s="125">
        <v>0.80400000000000005</v>
      </c>
    </row>
    <row r="40" spans="1:12" ht="14.5" x14ac:dyDescent="0.35">
      <c r="A40" s="1">
        <v>39</v>
      </c>
      <c r="B40" s="126" t="s">
        <v>2025</v>
      </c>
      <c r="C40" s="126">
        <v>80</v>
      </c>
      <c r="H40" s="1" t="str" cm="1">
        <f t="array" ref="H40">INDEX($B$1:$B$222,I40+1)</f>
        <v>Franklin Stpierre</v>
      </c>
      <c r="I40" s="1">
        <v>154</v>
      </c>
      <c r="J40" s="1">
        <v>91</v>
      </c>
      <c r="K40" s="1">
        <v>31</v>
      </c>
      <c r="L40" s="125">
        <v>0.80400000000000005</v>
      </c>
    </row>
    <row r="41" spans="1:12" x14ac:dyDescent="0.25">
      <c r="A41" s="1">
        <v>40</v>
      </c>
      <c r="B41" s="1" t="s">
        <v>2026</v>
      </c>
      <c r="C41" s="1">
        <v>66</v>
      </c>
      <c r="H41" s="1" t="str" cm="1">
        <f t="array" ref="H41">INDEX($B$1:$B$222,I41+1)</f>
        <v>Jimmy B. Marshall</v>
      </c>
      <c r="I41" s="1">
        <v>163</v>
      </c>
      <c r="J41" s="1">
        <v>91</v>
      </c>
      <c r="K41" s="1">
        <v>31</v>
      </c>
      <c r="L41" s="125">
        <v>0.80400000000000005</v>
      </c>
    </row>
    <row r="42" spans="1:12" ht="14.5" x14ac:dyDescent="0.35">
      <c r="A42" s="1">
        <v>41</v>
      </c>
      <c r="B42" s="126" t="s">
        <v>2027</v>
      </c>
      <c r="C42" s="126">
        <v>82</v>
      </c>
      <c r="H42" s="1" t="str" cm="1">
        <f t="array" ref="H42">INDEX($B$1:$B$222,I42+1)</f>
        <v>Betty Reyes</v>
      </c>
      <c r="I42" s="1">
        <v>166</v>
      </c>
      <c r="J42" s="1">
        <v>91</v>
      </c>
      <c r="K42" s="1">
        <v>31</v>
      </c>
      <c r="L42" s="125">
        <v>0.80400000000000005</v>
      </c>
    </row>
    <row r="43" spans="1:12" ht="14.5" x14ac:dyDescent="0.35">
      <c r="A43" s="1">
        <v>42</v>
      </c>
      <c r="B43" s="126" t="s">
        <v>2028</v>
      </c>
      <c r="C43" s="126">
        <v>69</v>
      </c>
      <c r="H43" s="1" t="str" cm="1">
        <f t="array" ref="H43">INDEX($B$1:$B$222,I43+1)</f>
        <v>David Kelly</v>
      </c>
      <c r="I43" s="1">
        <v>167</v>
      </c>
      <c r="J43" s="1">
        <v>91</v>
      </c>
      <c r="K43" s="1">
        <v>31</v>
      </c>
      <c r="L43" s="125">
        <v>0.80400000000000005</v>
      </c>
    </row>
    <row r="44" spans="1:12" ht="14.5" x14ac:dyDescent="0.35">
      <c r="A44" s="1">
        <v>43</v>
      </c>
      <c r="B44" s="126" t="s">
        <v>2029</v>
      </c>
      <c r="C44" s="126">
        <v>60</v>
      </c>
      <c r="H44" s="1" t="str" cm="1">
        <f t="array" ref="H44">INDEX($B$1:$B$222,I44+1)</f>
        <v>Scott Crites</v>
      </c>
      <c r="I44" s="1">
        <v>182</v>
      </c>
      <c r="J44" s="1">
        <v>91</v>
      </c>
      <c r="K44" s="1">
        <v>31</v>
      </c>
      <c r="L44" s="125">
        <v>0.80400000000000005</v>
      </c>
    </row>
    <row r="45" spans="1:12" ht="14.5" x14ac:dyDescent="0.35">
      <c r="A45" s="1">
        <v>44</v>
      </c>
      <c r="B45" s="126" t="s">
        <v>2030</v>
      </c>
      <c r="C45" s="126">
        <v>95</v>
      </c>
      <c r="H45" s="1" t="str" cm="1">
        <f t="array" ref="H45">INDEX($B$1:$B$222,I45+1)</f>
        <v>Chris Maple</v>
      </c>
      <c r="I45" s="1">
        <v>215</v>
      </c>
      <c r="J45" s="1">
        <v>91</v>
      </c>
      <c r="K45" s="1">
        <v>31</v>
      </c>
      <c r="L45" s="125">
        <v>0.80400000000000005</v>
      </c>
    </row>
    <row r="46" spans="1:12" x14ac:dyDescent="0.25">
      <c r="A46" s="1">
        <v>45</v>
      </c>
      <c r="B46" s="1" t="s">
        <v>2031</v>
      </c>
      <c r="C46" s="1">
        <v>60</v>
      </c>
      <c r="H46" s="1" t="str" cm="1">
        <f t="array" ref="H46">INDEX($B$1:$B$222,I46+1)</f>
        <v>Robert Griffin</v>
      </c>
      <c r="I46" s="1">
        <v>22</v>
      </c>
      <c r="J46" s="1">
        <v>90</v>
      </c>
      <c r="K46" s="1">
        <v>45</v>
      </c>
      <c r="L46" s="125">
        <v>0.77200000000000002</v>
      </c>
    </row>
    <row r="47" spans="1:12" ht="14.5" x14ac:dyDescent="0.35">
      <c r="A47" s="1">
        <v>46</v>
      </c>
      <c r="B47" s="126" t="s">
        <v>2032</v>
      </c>
      <c r="C47" s="126">
        <v>82</v>
      </c>
      <c r="H47" s="1" t="str" cm="1">
        <f t="array" ref="H47">INDEX($B$1:$B$222,I47+1)</f>
        <v>Leon Billups</v>
      </c>
      <c r="I47" s="1">
        <v>33</v>
      </c>
      <c r="J47" s="1">
        <v>90</v>
      </c>
      <c r="K47" s="1">
        <v>45</v>
      </c>
      <c r="L47" s="125">
        <v>0.77200000000000002</v>
      </c>
    </row>
    <row r="48" spans="1:12" ht="14.5" x14ac:dyDescent="0.35">
      <c r="A48" s="1">
        <v>47</v>
      </c>
      <c r="B48" s="126" t="s">
        <v>2033</v>
      </c>
      <c r="C48" s="126">
        <v>67</v>
      </c>
      <c r="H48" s="1" t="str" cm="1">
        <f t="array" ref="H48">INDEX($B$1:$B$222,I48+1)</f>
        <v>Christy Rodriguez</v>
      </c>
      <c r="I48" s="1">
        <v>76</v>
      </c>
      <c r="J48" s="1">
        <v>90</v>
      </c>
      <c r="K48" s="1">
        <v>45</v>
      </c>
      <c r="L48" s="125">
        <v>0.77200000000000002</v>
      </c>
    </row>
    <row r="49" spans="1:12" ht="14.5" x14ac:dyDescent="0.35">
      <c r="A49" s="1">
        <v>48</v>
      </c>
      <c r="B49" s="126" t="s">
        <v>2034</v>
      </c>
      <c r="C49" s="126">
        <v>87</v>
      </c>
      <c r="H49" s="1" t="str" cm="1">
        <f t="array" ref="H49">INDEX($B$1:$B$222,I49+1)</f>
        <v>Terry Mchaney</v>
      </c>
      <c r="I49" s="1">
        <v>114</v>
      </c>
      <c r="J49" s="1">
        <v>90</v>
      </c>
      <c r="K49" s="1">
        <v>45</v>
      </c>
      <c r="L49" s="125">
        <v>0.77200000000000002</v>
      </c>
    </row>
    <row r="50" spans="1:12" ht="14.5" x14ac:dyDescent="0.35">
      <c r="A50" s="1">
        <v>49</v>
      </c>
      <c r="B50" s="126" t="s">
        <v>2035</v>
      </c>
      <c r="C50" s="126">
        <v>81</v>
      </c>
      <c r="H50" s="1" t="str" cm="1">
        <f t="array" ref="H50">INDEX($B$1:$B$222,I50+1)</f>
        <v>Billy Esparza</v>
      </c>
      <c r="I50" s="1">
        <v>123</v>
      </c>
      <c r="J50" s="1">
        <v>90</v>
      </c>
      <c r="K50" s="1">
        <v>45</v>
      </c>
      <c r="L50" s="125">
        <v>0.77200000000000002</v>
      </c>
    </row>
    <row r="51" spans="1:12" ht="14.5" x14ac:dyDescent="0.35">
      <c r="A51" s="1">
        <v>50</v>
      </c>
      <c r="B51" s="126" t="s">
        <v>2036</v>
      </c>
      <c r="C51" s="126">
        <v>52</v>
      </c>
      <c r="H51" s="1" t="str" cm="1">
        <f t="array" ref="H51">INDEX($B$1:$B$222,I51+1)</f>
        <v>Erica Stanley</v>
      </c>
      <c r="I51" s="1">
        <v>127</v>
      </c>
      <c r="J51" s="1">
        <v>90</v>
      </c>
      <c r="K51" s="1">
        <v>45</v>
      </c>
      <c r="L51" s="125">
        <v>0.77200000000000002</v>
      </c>
    </row>
    <row r="52" spans="1:12" ht="14.5" x14ac:dyDescent="0.35">
      <c r="A52" s="1">
        <v>51</v>
      </c>
      <c r="B52" s="126" t="s">
        <v>2037</v>
      </c>
      <c r="C52" s="126">
        <v>91</v>
      </c>
      <c r="H52" s="1" t="str" cm="1">
        <f t="array" ref="H52">INDEX($B$1:$B$222,I52+1)</f>
        <v>Sarah Hayes</v>
      </c>
      <c r="I52" s="1">
        <v>151</v>
      </c>
      <c r="J52" s="1">
        <v>90</v>
      </c>
      <c r="K52" s="1">
        <v>45</v>
      </c>
      <c r="L52" s="125">
        <v>0.77200000000000002</v>
      </c>
    </row>
    <row r="53" spans="1:12" ht="14.5" x14ac:dyDescent="0.35">
      <c r="A53" s="1">
        <v>52</v>
      </c>
      <c r="B53" s="126" t="s">
        <v>2038</v>
      </c>
      <c r="C53" s="126">
        <v>95</v>
      </c>
      <c r="H53" s="1" t="str" cm="1">
        <f t="array" ref="H53">INDEX($B$1:$B$222,I53+1)</f>
        <v>Norma Rea</v>
      </c>
      <c r="I53" s="1">
        <v>30</v>
      </c>
      <c r="J53" s="1">
        <v>89</v>
      </c>
      <c r="K53" s="1">
        <v>52</v>
      </c>
      <c r="L53" s="125">
        <v>0.74</v>
      </c>
    </row>
    <row r="54" spans="1:12" ht="14.5" x14ac:dyDescent="0.35">
      <c r="A54" s="1">
        <v>53</v>
      </c>
      <c r="B54" s="126" t="s">
        <v>2039</v>
      </c>
      <c r="C54" s="126">
        <v>53</v>
      </c>
      <c r="H54" s="1" t="str" cm="1">
        <f t="array" ref="H54">INDEX($B$1:$B$222,I54+1)</f>
        <v>Tommie Mosqueda</v>
      </c>
      <c r="I54" s="1">
        <v>32</v>
      </c>
      <c r="J54" s="1">
        <v>89</v>
      </c>
      <c r="K54" s="1">
        <v>52</v>
      </c>
      <c r="L54" s="125">
        <v>0.74</v>
      </c>
    </row>
    <row r="55" spans="1:12" ht="14.5" x14ac:dyDescent="0.35">
      <c r="A55" s="1">
        <v>54</v>
      </c>
      <c r="B55" s="126" t="s">
        <v>2040</v>
      </c>
      <c r="C55" s="126">
        <v>84</v>
      </c>
      <c r="H55" s="1" t="str" cm="1">
        <f t="array" ref="H55">INDEX($B$1:$B$222,I55+1)</f>
        <v>Susan Llamas</v>
      </c>
      <c r="I55" s="1">
        <v>68</v>
      </c>
      <c r="J55" s="1">
        <v>89</v>
      </c>
      <c r="K55" s="1">
        <v>52</v>
      </c>
      <c r="L55" s="125">
        <v>0.74</v>
      </c>
    </row>
    <row r="56" spans="1:12" ht="14.5" x14ac:dyDescent="0.35">
      <c r="A56" s="1">
        <v>55</v>
      </c>
      <c r="B56" s="126" t="s">
        <v>2041</v>
      </c>
      <c r="C56" s="126">
        <v>100</v>
      </c>
      <c r="H56" s="1" t="str" cm="1">
        <f t="array" ref="H56">INDEX($B$1:$B$222,I56+1)</f>
        <v>Susan Flanders</v>
      </c>
      <c r="I56" s="1">
        <v>82</v>
      </c>
      <c r="J56" s="1">
        <v>89</v>
      </c>
      <c r="K56" s="1">
        <v>52</v>
      </c>
      <c r="L56" s="125">
        <v>0.74</v>
      </c>
    </row>
    <row r="57" spans="1:12" ht="14.5" x14ac:dyDescent="0.35">
      <c r="A57" s="1">
        <v>56</v>
      </c>
      <c r="B57" s="126" t="s">
        <v>2042</v>
      </c>
      <c r="C57" s="126">
        <v>82</v>
      </c>
      <c r="H57" s="1" t="str" cm="1">
        <f t="array" ref="H57">INDEX($B$1:$B$222,I57+1)</f>
        <v>Rebecca J. Lewis</v>
      </c>
      <c r="I57" s="1">
        <v>124</v>
      </c>
      <c r="J57" s="1">
        <v>89</v>
      </c>
      <c r="K57" s="1">
        <v>52</v>
      </c>
      <c r="L57" s="125">
        <v>0.74</v>
      </c>
    </row>
    <row r="58" spans="1:12" ht="14.5" x14ac:dyDescent="0.35">
      <c r="A58" s="1">
        <v>57</v>
      </c>
      <c r="B58" s="126" t="s">
        <v>2043</v>
      </c>
      <c r="C58" s="126">
        <v>63</v>
      </c>
      <c r="H58" s="1" t="str" cm="1">
        <f t="array" ref="H58">INDEX($B$1:$B$222,I58+1)</f>
        <v>Joseph Neil</v>
      </c>
      <c r="I58" s="1">
        <v>128</v>
      </c>
      <c r="J58" s="1">
        <v>89</v>
      </c>
      <c r="K58" s="1">
        <v>52</v>
      </c>
      <c r="L58" s="125">
        <v>0.74</v>
      </c>
    </row>
    <row r="59" spans="1:12" ht="14.5" x14ac:dyDescent="0.35">
      <c r="A59" s="1">
        <v>58</v>
      </c>
      <c r="B59" s="126" t="s">
        <v>2044</v>
      </c>
      <c r="C59" s="126">
        <v>82</v>
      </c>
      <c r="H59" s="1" t="str" cm="1">
        <f t="array" ref="H59">INDEX($B$1:$B$222,I59+1)</f>
        <v>Mary Stoddard</v>
      </c>
      <c r="I59" s="1">
        <v>138</v>
      </c>
      <c r="J59" s="1">
        <v>89</v>
      </c>
      <c r="K59" s="1">
        <v>52</v>
      </c>
      <c r="L59" s="125">
        <v>0.74</v>
      </c>
    </row>
    <row r="60" spans="1:12" ht="14.5" x14ac:dyDescent="0.35">
      <c r="A60" s="1">
        <v>59</v>
      </c>
      <c r="B60" s="126" t="s">
        <v>2045</v>
      </c>
      <c r="C60" s="126">
        <v>85</v>
      </c>
      <c r="H60" s="1" t="str" cm="1">
        <f t="array" ref="H60">INDEX($B$1:$B$222,I60+1)</f>
        <v>Chris Herrman</v>
      </c>
      <c r="I60" s="1">
        <v>14</v>
      </c>
      <c r="J60" s="1">
        <v>88</v>
      </c>
      <c r="K60" s="1">
        <v>59</v>
      </c>
      <c r="L60" s="125">
        <v>0.72199999999999998</v>
      </c>
    </row>
    <row r="61" spans="1:12" ht="14.5" x14ac:dyDescent="0.35">
      <c r="A61" s="1">
        <v>60</v>
      </c>
      <c r="B61" s="126" t="s">
        <v>2046</v>
      </c>
      <c r="C61" s="126">
        <v>88</v>
      </c>
      <c r="H61" s="1" t="str" cm="1">
        <f t="array" ref="H61">INDEX($B$1:$B$222,I61+1)</f>
        <v>Thomas Mitchell</v>
      </c>
      <c r="I61" s="1">
        <v>60</v>
      </c>
      <c r="J61" s="1">
        <v>88</v>
      </c>
      <c r="K61" s="1">
        <v>59</v>
      </c>
      <c r="L61" s="125">
        <v>0.72199999999999998</v>
      </c>
    </row>
    <row r="62" spans="1:12" x14ac:dyDescent="0.25">
      <c r="A62" s="1">
        <v>61</v>
      </c>
      <c r="B62" s="1" t="s">
        <v>2047</v>
      </c>
      <c r="C62" s="1">
        <v>62</v>
      </c>
      <c r="H62" s="1" t="str" cm="1">
        <f t="array" ref="H62">INDEX($B$1:$B$222,I62+1)</f>
        <v>Felipe Blakney</v>
      </c>
      <c r="I62" s="1">
        <v>89</v>
      </c>
      <c r="J62" s="1">
        <v>88</v>
      </c>
      <c r="K62" s="1">
        <v>59</v>
      </c>
      <c r="L62" s="125">
        <v>0.72199999999999998</v>
      </c>
    </row>
    <row r="63" spans="1:12" ht="14.5" x14ac:dyDescent="0.35">
      <c r="A63" s="1">
        <v>62</v>
      </c>
      <c r="B63" s="126" t="s">
        <v>2048</v>
      </c>
      <c r="C63" s="126">
        <v>62</v>
      </c>
      <c r="H63" s="1" t="str" cm="1">
        <f t="array" ref="H63">INDEX($B$1:$B$222,I63+1)</f>
        <v>Les Paul</v>
      </c>
      <c r="I63" s="1">
        <v>102</v>
      </c>
      <c r="J63" s="1">
        <v>88</v>
      </c>
      <c r="K63" s="1">
        <v>59</v>
      </c>
      <c r="L63" s="125">
        <v>0.72199999999999998</v>
      </c>
    </row>
    <row r="64" spans="1:12" ht="14.5" x14ac:dyDescent="0.35">
      <c r="A64" s="1">
        <v>63</v>
      </c>
      <c r="B64" s="126" t="s">
        <v>2049</v>
      </c>
      <c r="C64" s="126">
        <v>98</v>
      </c>
      <c r="H64" s="1" t="str" cm="1">
        <f t="array" ref="H64">INDEX($B$1:$B$222,I64+1)</f>
        <v>Georgia Kim</v>
      </c>
      <c r="I64" s="1">
        <v>48</v>
      </c>
      <c r="J64" s="1">
        <v>87</v>
      </c>
      <c r="K64" s="1">
        <v>63</v>
      </c>
      <c r="L64" s="125">
        <v>0.67700000000000005</v>
      </c>
    </row>
    <row r="65" spans="1:12" ht="14.5" x14ac:dyDescent="0.35">
      <c r="A65" s="1">
        <v>64</v>
      </c>
      <c r="B65" s="126" t="s">
        <v>2050</v>
      </c>
      <c r="C65" s="126">
        <v>87</v>
      </c>
      <c r="H65" s="1" t="str" cm="1">
        <f t="array" ref="H65">INDEX($B$1:$B$222,I65+1)</f>
        <v>Steven Scott</v>
      </c>
      <c r="I65" s="1">
        <v>64</v>
      </c>
      <c r="J65" s="1">
        <v>87</v>
      </c>
      <c r="K65" s="1">
        <v>63</v>
      </c>
      <c r="L65" s="125">
        <v>0.67700000000000005</v>
      </c>
    </row>
    <row r="66" spans="1:12" ht="14.5" x14ac:dyDescent="0.35">
      <c r="A66" s="1">
        <v>65</v>
      </c>
      <c r="B66" s="126" t="s">
        <v>2051</v>
      </c>
      <c r="C66" s="126">
        <v>91</v>
      </c>
      <c r="H66" s="1" t="str" cm="1">
        <f t="array" ref="H66">INDEX($B$1:$B$222,I66+1)</f>
        <v>Michael Price</v>
      </c>
      <c r="I66" s="1">
        <v>69</v>
      </c>
      <c r="J66" s="1">
        <v>87</v>
      </c>
      <c r="K66" s="1">
        <v>63</v>
      </c>
      <c r="L66" s="125">
        <v>0.67700000000000005</v>
      </c>
    </row>
    <row r="67" spans="1:12" x14ac:dyDescent="0.25">
      <c r="A67" s="1">
        <v>66</v>
      </c>
      <c r="B67" s="1" t="s">
        <v>2052</v>
      </c>
      <c r="C67" s="1">
        <v>49</v>
      </c>
      <c r="H67" s="1" t="str" cm="1">
        <f t="array" ref="H67">INDEX($B$1:$B$222,I67+1)</f>
        <v>Christian Whiten</v>
      </c>
      <c r="I67" s="1">
        <v>70</v>
      </c>
      <c r="J67" s="1">
        <v>87</v>
      </c>
      <c r="K67" s="1">
        <v>63</v>
      </c>
      <c r="L67" s="125">
        <v>0.67700000000000005</v>
      </c>
    </row>
    <row r="68" spans="1:12" ht="14.5" x14ac:dyDescent="0.35">
      <c r="A68" s="1">
        <v>67</v>
      </c>
      <c r="B68" s="126" t="s">
        <v>2053</v>
      </c>
      <c r="C68" s="126">
        <v>84</v>
      </c>
      <c r="H68" s="1" t="str" cm="1">
        <f t="array" ref="H68">INDEX($B$1:$B$222,I68+1)</f>
        <v>Jannette Garcia</v>
      </c>
      <c r="I68" s="1">
        <v>100</v>
      </c>
      <c r="J68" s="1">
        <v>87</v>
      </c>
      <c r="K68" s="1">
        <v>63</v>
      </c>
      <c r="L68" s="125">
        <v>0.67700000000000005</v>
      </c>
    </row>
    <row r="69" spans="1:12" ht="14.5" x14ac:dyDescent="0.35">
      <c r="A69" s="1">
        <v>68</v>
      </c>
      <c r="B69" s="126" t="s">
        <v>2054</v>
      </c>
      <c r="C69" s="126">
        <v>89</v>
      </c>
      <c r="H69" s="1" t="str" cm="1">
        <f t="array" ref="H69">INDEX($B$1:$B$222,I69+1)</f>
        <v>Stacy Clark</v>
      </c>
      <c r="I69" s="1">
        <v>112</v>
      </c>
      <c r="J69" s="1">
        <v>87</v>
      </c>
      <c r="K69" s="1">
        <v>63</v>
      </c>
      <c r="L69" s="125">
        <v>0.67700000000000005</v>
      </c>
    </row>
    <row r="70" spans="1:12" x14ac:dyDescent="0.25">
      <c r="A70" s="1">
        <v>69</v>
      </c>
      <c r="B70" s="1" t="s">
        <v>2055</v>
      </c>
      <c r="C70" s="1">
        <v>87</v>
      </c>
      <c r="H70" s="1" t="str" cm="1">
        <f t="array" ref="H70">INDEX($B$1:$B$222,I70+1)</f>
        <v>Betty O. Holland</v>
      </c>
      <c r="I70" s="1">
        <v>113</v>
      </c>
      <c r="J70" s="1">
        <v>87</v>
      </c>
      <c r="K70" s="1">
        <v>63</v>
      </c>
      <c r="L70" s="125">
        <v>0.67700000000000005</v>
      </c>
    </row>
    <row r="71" spans="1:12" ht="14.5" x14ac:dyDescent="0.35">
      <c r="A71" s="1">
        <v>70</v>
      </c>
      <c r="B71" s="126" t="s">
        <v>2056</v>
      </c>
      <c r="C71" s="126">
        <v>87</v>
      </c>
      <c r="H71" s="1" t="str" cm="1">
        <f t="array" ref="H71">INDEX($B$1:$B$222,I71+1)</f>
        <v>Roland Angeles</v>
      </c>
      <c r="I71" s="1">
        <v>156</v>
      </c>
      <c r="J71" s="1">
        <v>87</v>
      </c>
      <c r="K71" s="1">
        <v>63</v>
      </c>
      <c r="L71" s="125">
        <v>0.67700000000000005</v>
      </c>
    </row>
    <row r="72" spans="1:12" ht="14.5" x14ac:dyDescent="0.35">
      <c r="A72" s="1">
        <v>71</v>
      </c>
      <c r="B72" s="126" t="s">
        <v>2057</v>
      </c>
      <c r="C72" s="126">
        <v>85</v>
      </c>
      <c r="H72" s="1" t="str" cm="1">
        <f t="array" ref="H72">INDEX($B$1:$B$222,I72+1)</f>
        <v>Chelsea Youngman</v>
      </c>
      <c r="I72" s="1">
        <v>164</v>
      </c>
      <c r="J72" s="1">
        <v>87</v>
      </c>
      <c r="K72" s="1">
        <v>63</v>
      </c>
      <c r="L72" s="125">
        <v>0.67700000000000005</v>
      </c>
    </row>
    <row r="73" spans="1:12" ht="14.5" x14ac:dyDescent="0.35">
      <c r="A73" s="1">
        <v>72</v>
      </c>
      <c r="B73" s="126" t="s">
        <v>2058</v>
      </c>
      <c r="C73" s="126">
        <v>92</v>
      </c>
      <c r="H73" s="1" t="str" cm="1">
        <f t="array" ref="H73">INDEX($B$1:$B$222,I73+1)</f>
        <v>Keith Ross</v>
      </c>
      <c r="I73" s="1">
        <v>214</v>
      </c>
      <c r="J73" s="1">
        <v>87</v>
      </c>
      <c r="K73" s="1">
        <v>63</v>
      </c>
      <c r="L73" s="125">
        <v>0.67700000000000005</v>
      </c>
    </row>
    <row r="74" spans="1:12" ht="14.5" x14ac:dyDescent="0.35">
      <c r="A74" s="1">
        <v>73</v>
      </c>
      <c r="B74" s="126" t="s">
        <v>2059</v>
      </c>
      <c r="C74" s="126">
        <v>94</v>
      </c>
      <c r="H74" s="1" t="str" cm="1">
        <f t="array" ref="H74">INDEX($B$1:$B$222,I74+1)</f>
        <v>Howard Porter</v>
      </c>
      <c r="I74" s="1">
        <v>9</v>
      </c>
      <c r="J74" s="1">
        <v>86</v>
      </c>
      <c r="K74" s="1">
        <v>73</v>
      </c>
      <c r="L74" s="125">
        <v>0.63600000000000001</v>
      </c>
    </row>
    <row r="75" spans="1:12" ht="14.5" x14ac:dyDescent="0.35">
      <c r="A75" s="1">
        <v>74</v>
      </c>
      <c r="B75" s="126" t="s">
        <v>2060</v>
      </c>
      <c r="C75" s="126">
        <v>91</v>
      </c>
      <c r="H75" s="1" t="str" cm="1">
        <f t="array" ref="H75">INDEX($B$1:$B$222,I75+1)</f>
        <v>Pearl Mendez</v>
      </c>
      <c r="I75" s="1">
        <v>23</v>
      </c>
      <c r="J75" s="1">
        <v>86</v>
      </c>
      <c r="K75" s="1">
        <v>73</v>
      </c>
      <c r="L75" s="125">
        <v>0.63600000000000001</v>
      </c>
    </row>
    <row r="76" spans="1:12" ht="14.5" x14ac:dyDescent="0.35">
      <c r="A76" s="1">
        <v>75</v>
      </c>
      <c r="B76" s="126" t="s">
        <v>2061</v>
      </c>
      <c r="C76" s="126">
        <v>86</v>
      </c>
      <c r="H76" s="1" t="str" cm="1">
        <f t="array" ref="H76">INDEX($B$1:$B$222,I76+1)</f>
        <v>Elaine Clark</v>
      </c>
      <c r="I76" s="1">
        <v>75</v>
      </c>
      <c r="J76" s="1">
        <v>86</v>
      </c>
      <c r="K76" s="1">
        <v>73</v>
      </c>
      <c r="L76" s="125">
        <v>0.63600000000000001</v>
      </c>
    </row>
    <row r="77" spans="1:12" ht="14.5" x14ac:dyDescent="0.35">
      <c r="A77" s="1">
        <v>76</v>
      </c>
      <c r="B77" s="126" t="s">
        <v>2062</v>
      </c>
      <c r="C77" s="126">
        <v>90</v>
      </c>
      <c r="H77" s="1" t="str" cm="1">
        <f t="array" ref="H77">INDEX($B$1:$B$222,I77+1)</f>
        <v>Kenneth Rosales</v>
      </c>
      <c r="I77" s="1">
        <v>96</v>
      </c>
      <c r="J77" s="1">
        <v>86</v>
      </c>
      <c r="K77" s="1">
        <v>73</v>
      </c>
      <c r="L77" s="125">
        <v>0.63600000000000001</v>
      </c>
    </row>
    <row r="78" spans="1:12" ht="14.5" x14ac:dyDescent="0.35">
      <c r="A78" s="1">
        <v>77</v>
      </c>
      <c r="B78" s="126" t="s">
        <v>2063</v>
      </c>
      <c r="C78" s="126">
        <v>80</v>
      </c>
      <c r="H78" s="1" t="str" cm="1">
        <f t="array" ref="H78">INDEX($B$1:$B$222,I78+1)</f>
        <v>Dennis Johnson</v>
      </c>
      <c r="I78" s="1">
        <v>106</v>
      </c>
      <c r="J78" s="1">
        <v>86</v>
      </c>
      <c r="K78" s="1">
        <v>73</v>
      </c>
      <c r="L78" s="125">
        <v>0.63600000000000001</v>
      </c>
    </row>
    <row r="79" spans="1:12" ht="14.5" x14ac:dyDescent="0.35">
      <c r="A79" s="1">
        <v>78</v>
      </c>
      <c r="B79" s="126" t="s">
        <v>2064</v>
      </c>
      <c r="C79" s="126">
        <v>81</v>
      </c>
      <c r="H79" s="1" t="str" cm="1">
        <f t="array" ref="H79">INDEX($B$1:$B$222,I79+1)</f>
        <v>Susan Feaster</v>
      </c>
      <c r="I79" s="1">
        <v>145</v>
      </c>
      <c r="J79" s="1">
        <v>86</v>
      </c>
      <c r="K79" s="1">
        <v>73</v>
      </c>
      <c r="L79" s="125">
        <v>0.63600000000000001</v>
      </c>
    </row>
    <row r="80" spans="1:12" ht="14.5" x14ac:dyDescent="0.35">
      <c r="A80" s="1">
        <v>79</v>
      </c>
      <c r="B80" s="126" t="s">
        <v>2065</v>
      </c>
      <c r="C80" s="126">
        <v>81</v>
      </c>
      <c r="H80" s="1" t="str" cm="1">
        <f t="array" ref="H80">INDEX($B$1:$B$222,I80+1)</f>
        <v>Marvin Manzo</v>
      </c>
      <c r="I80" s="1">
        <v>155</v>
      </c>
      <c r="J80" s="1">
        <v>86</v>
      </c>
      <c r="K80" s="1">
        <v>73</v>
      </c>
      <c r="L80" s="125">
        <v>0.63600000000000001</v>
      </c>
    </row>
    <row r="81" spans="1:12" ht="14.5" x14ac:dyDescent="0.35">
      <c r="A81" s="1">
        <v>80</v>
      </c>
      <c r="B81" s="126" t="s">
        <v>2066</v>
      </c>
      <c r="C81" s="126">
        <v>91</v>
      </c>
      <c r="H81" s="1" t="str" cm="1">
        <f t="array" ref="H81">INDEX($B$1:$B$222,I81+1)</f>
        <v>Margaret Reilly</v>
      </c>
      <c r="I81" s="1">
        <v>176</v>
      </c>
      <c r="J81" s="1">
        <v>86</v>
      </c>
      <c r="K81" s="1">
        <v>73</v>
      </c>
      <c r="L81" s="125">
        <v>0.63600000000000001</v>
      </c>
    </row>
    <row r="82" spans="1:12" ht="14.5" x14ac:dyDescent="0.35">
      <c r="A82" s="1">
        <v>81</v>
      </c>
      <c r="B82" s="126" t="s">
        <v>2067</v>
      </c>
      <c r="C82" s="126">
        <v>93</v>
      </c>
      <c r="H82" s="1" t="str" cm="1">
        <f t="array" ref="H82">INDEX($B$1:$B$222,I82+1)</f>
        <v>Robert Erazo</v>
      </c>
      <c r="I82" s="1">
        <v>207</v>
      </c>
      <c r="J82" s="1">
        <v>86</v>
      </c>
      <c r="K82" s="1">
        <v>73</v>
      </c>
      <c r="L82" s="125">
        <v>0.63600000000000001</v>
      </c>
    </row>
    <row r="83" spans="1:12" ht="14.5" x14ac:dyDescent="0.35">
      <c r="A83" s="1">
        <v>82</v>
      </c>
      <c r="B83" s="126" t="s">
        <v>2068</v>
      </c>
      <c r="C83" s="126">
        <v>89</v>
      </c>
      <c r="H83" s="1" t="str" cm="1">
        <f t="array" ref="H83">INDEX($B$1:$B$222,I83+1)</f>
        <v>Pauline Haun</v>
      </c>
      <c r="I83" s="1">
        <v>17</v>
      </c>
      <c r="J83" s="1">
        <v>85</v>
      </c>
      <c r="K83" s="1">
        <v>82</v>
      </c>
      <c r="L83" s="125">
        <v>0.6</v>
      </c>
    </row>
    <row r="84" spans="1:12" ht="14.5" x14ac:dyDescent="0.35">
      <c r="A84" s="1">
        <v>83</v>
      </c>
      <c r="B84" s="126" t="s">
        <v>2069</v>
      </c>
      <c r="C84" s="126">
        <v>60</v>
      </c>
      <c r="H84" s="1" t="str" cm="1">
        <f t="array" ref="H84">INDEX($B$1:$B$222,I84+1)</f>
        <v>Robert Catoe</v>
      </c>
      <c r="I84" s="1">
        <v>59</v>
      </c>
      <c r="J84" s="1">
        <v>85</v>
      </c>
      <c r="K84" s="1">
        <v>82</v>
      </c>
      <c r="L84" s="125">
        <v>0.6</v>
      </c>
    </row>
    <row r="85" spans="1:12" x14ac:dyDescent="0.25">
      <c r="A85" s="1">
        <v>84</v>
      </c>
      <c r="B85" s="1" t="s">
        <v>2070</v>
      </c>
      <c r="C85" s="1">
        <v>35</v>
      </c>
      <c r="H85" s="1" t="str" cm="1">
        <f t="array" ref="H85">INDEX($B$1:$B$222,I85+1)</f>
        <v>Louis Colson</v>
      </c>
      <c r="I85" s="1">
        <v>71</v>
      </c>
      <c r="J85" s="1">
        <v>85</v>
      </c>
      <c r="K85" s="1">
        <v>82</v>
      </c>
      <c r="L85" s="125">
        <v>0.6</v>
      </c>
    </row>
    <row r="86" spans="1:12" x14ac:dyDescent="0.25">
      <c r="A86" s="1">
        <v>85</v>
      </c>
      <c r="B86" s="1" t="s">
        <v>2071</v>
      </c>
      <c r="C86" s="1">
        <v>65</v>
      </c>
      <c r="H86" s="1" t="str" cm="1">
        <f t="array" ref="H86">INDEX($B$1:$B$222,I86+1)</f>
        <v>Rachel Harden</v>
      </c>
      <c r="I86" s="1">
        <v>109</v>
      </c>
      <c r="J86" s="1">
        <v>85</v>
      </c>
      <c r="K86" s="1">
        <v>82</v>
      </c>
      <c r="L86" s="125">
        <v>0.6</v>
      </c>
    </row>
    <row r="87" spans="1:12" x14ac:dyDescent="0.25">
      <c r="A87" s="1">
        <v>86</v>
      </c>
      <c r="B87" s="1" t="s">
        <v>2072</v>
      </c>
      <c r="C87" s="1">
        <v>40</v>
      </c>
      <c r="H87" s="1" t="str" cm="1">
        <f t="array" ref="H87">INDEX($B$1:$B$222,I87+1)</f>
        <v>Jose Hallenbeck</v>
      </c>
      <c r="I87" s="1">
        <v>131</v>
      </c>
      <c r="J87" s="1">
        <v>85</v>
      </c>
      <c r="K87" s="1">
        <v>82</v>
      </c>
      <c r="L87" s="125">
        <v>0.6</v>
      </c>
    </row>
    <row r="88" spans="1:12" x14ac:dyDescent="0.25">
      <c r="A88" s="1">
        <v>87</v>
      </c>
      <c r="B88" s="1" t="s">
        <v>2073</v>
      </c>
      <c r="C88" s="1">
        <v>58</v>
      </c>
      <c r="H88" s="1" t="str" cm="1">
        <f t="array" ref="H88">INDEX($B$1:$B$222,I88+1)</f>
        <v>Jane Morgan</v>
      </c>
      <c r="I88" s="1">
        <v>175</v>
      </c>
      <c r="J88" s="1">
        <v>85</v>
      </c>
      <c r="K88" s="1">
        <v>82</v>
      </c>
      <c r="L88" s="125">
        <v>0.6</v>
      </c>
    </row>
    <row r="89" spans="1:12" ht="14.5" x14ac:dyDescent="0.35">
      <c r="A89" s="1">
        <v>88</v>
      </c>
      <c r="B89" s="126" t="s">
        <v>2074</v>
      </c>
      <c r="C89" s="126">
        <v>71</v>
      </c>
      <c r="H89" s="1" t="str" cm="1">
        <f t="array" ref="H89">INDEX($B$1:$B$222,I89+1)</f>
        <v>Rose Baylor</v>
      </c>
      <c r="I89" s="1">
        <v>200</v>
      </c>
      <c r="J89" s="1">
        <v>85</v>
      </c>
      <c r="K89" s="1">
        <v>82</v>
      </c>
      <c r="L89" s="125">
        <v>0.6</v>
      </c>
    </row>
    <row r="90" spans="1:12" ht="14.5" x14ac:dyDescent="0.35">
      <c r="A90" s="1">
        <v>89</v>
      </c>
      <c r="B90" s="126" t="s">
        <v>2075</v>
      </c>
      <c r="C90" s="126">
        <v>88</v>
      </c>
      <c r="H90" s="1" t="str" cm="1">
        <f t="array" ref="H90">INDEX($B$1:$B$222,I90+1)</f>
        <v>Chris Beasley</v>
      </c>
      <c r="I90" s="1">
        <v>212</v>
      </c>
      <c r="J90" s="1">
        <v>85</v>
      </c>
      <c r="K90" s="1">
        <v>82</v>
      </c>
      <c r="L90" s="125">
        <v>0.6</v>
      </c>
    </row>
    <row r="91" spans="1:12" ht="14.5" x14ac:dyDescent="0.35">
      <c r="A91" s="1">
        <v>90</v>
      </c>
      <c r="B91" s="126" t="s">
        <v>2076</v>
      </c>
      <c r="C91" s="126">
        <v>62</v>
      </c>
      <c r="H91" s="1" t="str" cm="1">
        <f t="array" ref="H91">INDEX($B$1:$B$222,I91+1)</f>
        <v>Hui Scales</v>
      </c>
      <c r="I91" s="1">
        <v>29</v>
      </c>
      <c r="J91" s="1">
        <v>84</v>
      </c>
      <c r="K91" s="1">
        <v>90</v>
      </c>
      <c r="L91" s="125">
        <v>0.54</v>
      </c>
    </row>
    <row r="92" spans="1:12" x14ac:dyDescent="0.25">
      <c r="A92" s="1">
        <v>91</v>
      </c>
      <c r="B92" s="1" t="s">
        <v>2077</v>
      </c>
      <c r="C92" s="1">
        <v>69</v>
      </c>
      <c r="H92" s="1" t="str" cm="1">
        <f t="array" ref="H92">INDEX($B$1:$B$222,I92+1)</f>
        <v>Eric Mccoy</v>
      </c>
      <c r="I92" s="1">
        <v>54</v>
      </c>
      <c r="J92" s="1">
        <v>84</v>
      </c>
      <c r="K92" s="1">
        <v>90</v>
      </c>
      <c r="L92" s="125">
        <v>0.54</v>
      </c>
    </row>
    <row r="93" spans="1:12" ht="14.5" x14ac:dyDescent="0.35">
      <c r="A93" s="1">
        <v>92</v>
      </c>
      <c r="B93" s="126" t="s">
        <v>2078</v>
      </c>
      <c r="C93" s="126">
        <v>84</v>
      </c>
      <c r="H93" s="1" t="str" cm="1">
        <f t="array" ref="H93">INDEX($B$1:$B$222,I93+1)</f>
        <v>Willie Longmire</v>
      </c>
      <c r="I93" s="1">
        <v>67</v>
      </c>
      <c r="J93" s="1">
        <v>84</v>
      </c>
      <c r="K93" s="1">
        <v>90</v>
      </c>
      <c r="L93" s="125">
        <v>0.54</v>
      </c>
    </row>
    <row r="94" spans="1:12" ht="14.5" x14ac:dyDescent="0.35">
      <c r="A94" s="1">
        <v>93</v>
      </c>
      <c r="B94" s="126" t="s">
        <v>2079</v>
      </c>
      <c r="C94" s="126">
        <v>94</v>
      </c>
      <c r="H94" s="1" t="str" cm="1">
        <f t="array" ref="H94">INDEX($B$1:$B$222,I94+1)</f>
        <v>Liza Kirts</v>
      </c>
      <c r="I94" s="1">
        <v>92</v>
      </c>
      <c r="J94" s="1">
        <v>84</v>
      </c>
      <c r="K94" s="1">
        <v>90</v>
      </c>
      <c r="L94" s="125">
        <v>0.54</v>
      </c>
    </row>
    <row r="95" spans="1:12" ht="14.5" x14ac:dyDescent="0.35">
      <c r="A95" s="1">
        <v>94</v>
      </c>
      <c r="B95" s="126" t="s">
        <v>2080</v>
      </c>
      <c r="C95" s="126">
        <v>84</v>
      </c>
      <c r="H95" s="1" t="str" cm="1">
        <f t="array" ref="H95">INDEX($B$1:$B$222,I95+1)</f>
        <v>Pauline George</v>
      </c>
      <c r="I95" s="1">
        <v>94</v>
      </c>
      <c r="J95" s="1">
        <v>84</v>
      </c>
      <c r="K95" s="1">
        <v>90</v>
      </c>
      <c r="L95" s="125">
        <v>0.54</v>
      </c>
    </row>
    <row r="96" spans="1:12" ht="14.5" x14ac:dyDescent="0.35">
      <c r="A96" s="1">
        <v>95</v>
      </c>
      <c r="B96" s="126" t="s">
        <v>2081</v>
      </c>
      <c r="C96" s="126">
        <v>75</v>
      </c>
      <c r="H96" s="1" t="str" cm="1">
        <f t="array" ref="H96">INDEX($B$1:$B$222,I96+1)</f>
        <v>Bryan Miller</v>
      </c>
      <c r="I96" s="1">
        <v>136</v>
      </c>
      <c r="J96" s="1">
        <v>84</v>
      </c>
      <c r="K96" s="1">
        <v>90</v>
      </c>
      <c r="L96" s="125">
        <v>0.54</v>
      </c>
    </row>
    <row r="97" spans="1:12" ht="14.5" x14ac:dyDescent="0.35">
      <c r="A97" s="1">
        <v>96</v>
      </c>
      <c r="B97" s="126" t="s">
        <v>2082</v>
      </c>
      <c r="C97" s="126">
        <v>86</v>
      </c>
      <c r="H97" s="1" t="str" cm="1">
        <f t="array" ref="H97">INDEX($B$1:$B$222,I97+1)</f>
        <v>Leonard Bland</v>
      </c>
      <c r="I97" s="1">
        <v>143</v>
      </c>
      <c r="J97" s="1">
        <v>84</v>
      </c>
      <c r="K97" s="1">
        <v>90</v>
      </c>
      <c r="L97" s="125">
        <v>0.54</v>
      </c>
    </row>
    <row r="98" spans="1:12" ht="14.5" x14ac:dyDescent="0.35">
      <c r="A98" s="1">
        <v>97</v>
      </c>
      <c r="B98" s="126" t="s">
        <v>2083</v>
      </c>
      <c r="C98" s="126">
        <v>91</v>
      </c>
      <c r="H98" s="1" t="str" cm="1">
        <f t="array" ref="H98">INDEX($B$1:$B$222,I98+1)</f>
        <v>Bob Christie</v>
      </c>
      <c r="I98" s="1">
        <v>181</v>
      </c>
      <c r="J98" s="1">
        <v>84</v>
      </c>
      <c r="K98" s="1">
        <v>90</v>
      </c>
      <c r="L98" s="125">
        <v>0.54</v>
      </c>
    </row>
    <row r="99" spans="1:12" ht="14.5" x14ac:dyDescent="0.35">
      <c r="A99" s="1">
        <v>98</v>
      </c>
      <c r="B99" s="126" t="s">
        <v>2084</v>
      </c>
      <c r="C99" s="126">
        <v>80</v>
      </c>
      <c r="H99" s="1" t="str" cm="1">
        <f t="array" ref="H99">INDEX($B$1:$B$222,I99+1)</f>
        <v>Naomi Rood</v>
      </c>
      <c r="I99" s="1">
        <v>183</v>
      </c>
      <c r="J99" s="1">
        <v>84</v>
      </c>
      <c r="K99" s="1">
        <v>90</v>
      </c>
      <c r="L99" s="125">
        <v>0.54</v>
      </c>
    </row>
    <row r="100" spans="1:12" ht="14.5" x14ac:dyDescent="0.35">
      <c r="A100" s="1">
        <v>99</v>
      </c>
      <c r="B100" s="126" t="s">
        <v>2085</v>
      </c>
      <c r="C100" s="126">
        <v>62</v>
      </c>
      <c r="H100" s="1" t="str" cm="1">
        <f t="array" ref="H100">INDEX($B$1:$B$222,I100+1)</f>
        <v>Thomas Edwards</v>
      </c>
      <c r="I100" s="1">
        <v>184</v>
      </c>
      <c r="J100" s="1">
        <v>84</v>
      </c>
      <c r="K100" s="1">
        <v>90</v>
      </c>
      <c r="L100" s="125">
        <v>0.54</v>
      </c>
    </row>
    <row r="101" spans="1:12" ht="14.5" x14ac:dyDescent="0.35">
      <c r="A101" s="1">
        <v>100</v>
      </c>
      <c r="B101" s="126" t="s">
        <v>2086</v>
      </c>
      <c r="C101" s="126">
        <v>87</v>
      </c>
      <c r="H101" s="1" t="str" cm="1">
        <f t="array" ref="H101">INDEX($B$1:$B$222,I101+1)</f>
        <v>Sheryl Lefebre</v>
      </c>
      <c r="I101" s="1">
        <v>204</v>
      </c>
      <c r="J101" s="1">
        <v>84</v>
      </c>
      <c r="K101" s="1">
        <v>90</v>
      </c>
      <c r="L101" s="125">
        <v>0.54</v>
      </c>
    </row>
    <row r="102" spans="1:12" x14ac:dyDescent="0.25">
      <c r="A102" s="1">
        <v>101</v>
      </c>
      <c r="B102" s="1" t="s">
        <v>2087</v>
      </c>
      <c r="C102" s="1">
        <v>81</v>
      </c>
      <c r="H102" s="1" t="str" cm="1">
        <f t="array" ref="H102">INDEX($B$1:$B$222,I102+1)</f>
        <v>Marylin Black</v>
      </c>
      <c r="I102" s="1">
        <v>210</v>
      </c>
      <c r="J102" s="1">
        <v>84</v>
      </c>
      <c r="K102" s="1">
        <v>90</v>
      </c>
      <c r="L102" s="125">
        <v>0.54</v>
      </c>
    </row>
    <row r="103" spans="1:12" ht="14.5" x14ac:dyDescent="0.35">
      <c r="A103" s="1">
        <v>102</v>
      </c>
      <c r="B103" s="126" t="s">
        <v>2088</v>
      </c>
      <c r="C103" s="126">
        <v>88</v>
      </c>
      <c r="H103" s="1" t="str" cm="1">
        <f t="array" ref="H103">INDEX($B$1:$B$222,I103+1)</f>
        <v>Stella Murray</v>
      </c>
      <c r="I103" s="1">
        <v>211</v>
      </c>
      <c r="J103" s="1">
        <v>84</v>
      </c>
      <c r="K103" s="1">
        <v>90</v>
      </c>
      <c r="L103" s="125">
        <v>0.54</v>
      </c>
    </row>
    <row r="104" spans="1:12" ht="14.5" x14ac:dyDescent="0.35">
      <c r="A104" s="1">
        <v>103</v>
      </c>
      <c r="B104" s="126" t="s">
        <v>2089</v>
      </c>
      <c r="C104" s="126">
        <v>83</v>
      </c>
      <c r="H104" s="1" t="str" cm="1">
        <f t="array" ref="H104">INDEX($B$1:$B$222,I104+1)</f>
        <v>Julie Jones</v>
      </c>
      <c r="I104" s="1">
        <v>103</v>
      </c>
      <c r="J104" s="1">
        <v>83</v>
      </c>
      <c r="K104" s="1">
        <v>103</v>
      </c>
      <c r="L104" s="125">
        <v>0.50900000000000001</v>
      </c>
    </row>
    <row r="105" spans="1:12" ht="14.5" x14ac:dyDescent="0.35">
      <c r="A105" s="1">
        <v>104</v>
      </c>
      <c r="B105" s="126" t="s">
        <v>2090</v>
      </c>
      <c r="C105" s="126">
        <v>73</v>
      </c>
      <c r="H105" s="1" t="str" cm="1">
        <f t="array" ref="H105">INDEX($B$1:$B$222,I105+1)</f>
        <v>Loyce Durham</v>
      </c>
      <c r="I105" s="1">
        <v>111</v>
      </c>
      <c r="J105" s="1">
        <v>83</v>
      </c>
      <c r="K105" s="1">
        <v>103</v>
      </c>
      <c r="L105" s="125">
        <v>0.50900000000000001</v>
      </c>
    </row>
    <row r="106" spans="1:12" x14ac:dyDescent="0.25">
      <c r="A106" s="1">
        <v>105</v>
      </c>
      <c r="B106" s="1" t="s">
        <v>2091</v>
      </c>
      <c r="C106" s="1">
        <v>32</v>
      </c>
      <c r="H106" s="1" t="str" cm="1">
        <f t="array" ref="H106">INDEX($B$1:$B$222,I106+1)</f>
        <v>Ruth Hernandez</v>
      </c>
      <c r="I106" s="1">
        <v>140</v>
      </c>
      <c r="J106" s="1">
        <v>83</v>
      </c>
      <c r="K106" s="1">
        <v>103</v>
      </c>
      <c r="L106" s="125">
        <v>0.50900000000000001</v>
      </c>
    </row>
    <row r="107" spans="1:12" ht="14.5" x14ac:dyDescent="0.35">
      <c r="A107" s="1">
        <v>106</v>
      </c>
      <c r="B107" s="126" t="s">
        <v>2092</v>
      </c>
      <c r="C107" s="126">
        <v>86</v>
      </c>
      <c r="H107" s="1" t="str" cm="1">
        <f t="array" ref="H107">INDEX($B$1:$B$222,I107+1)</f>
        <v>Jennifer Bassham</v>
      </c>
      <c r="I107" s="1">
        <v>173</v>
      </c>
      <c r="J107" s="1">
        <v>83</v>
      </c>
      <c r="K107" s="1">
        <v>103</v>
      </c>
      <c r="L107" s="125">
        <v>0.50900000000000001</v>
      </c>
    </row>
    <row r="108" spans="1:12" x14ac:dyDescent="0.25">
      <c r="A108" s="1">
        <v>107</v>
      </c>
      <c r="B108" s="1" t="s">
        <v>2093</v>
      </c>
      <c r="C108" s="1">
        <v>79</v>
      </c>
      <c r="H108" s="1" t="str" cm="1">
        <f t="array" ref="H108">INDEX($B$1:$B$222,I108+1)</f>
        <v>Alfred Huffman</v>
      </c>
      <c r="I108" s="1">
        <v>174</v>
      </c>
      <c r="J108" s="1">
        <v>83</v>
      </c>
      <c r="K108" s="1">
        <v>103</v>
      </c>
      <c r="L108" s="125">
        <v>0.50900000000000001</v>
      </c>
    </row>
    <row r="109" spans="1:12" ht="14.5" x14ac:dyDescent="0.35">
      <c r="A109" s="1">
        <v>108</v>
      </c>
      <c r="B109" s="126" t="s">
        <v>2094</v>
      </c>
      <c r="C109" s="126">
        <v>91</v>
      </c>
      <c r="H109" s="1" t="str" cm="1">
        <f t="array" ref="H109">INDEX($B$1:$B$222,I109+1)</f>
        <v>Deborah Byrd</v>
      </c>
      <c r="I109" s="1">
        <v>196</v>
      </c>
      <c r="J109" s="1">
        <v>83</v>
      </c>
      <c r="K109" s="1">
        <v>103</v>
      </c>
      <c r="L109" s="125">
        <v>0.50900000000000001</v>
      </c>
    </row>
    <row r="110" spans="1:12" ht="14.5" x14ac:dyDescent="0.35">
      <c r="A110" s="1">
        <v>109</v>
      </c>
      <c r="B110" s="126" t="s">
        <v>2095</v>
      </c>
      <c r="C110" s="126">
        <v>85</v>
      </c>
      <c r="H110" s="1" t="str" cm="1">
        <f t="array" ref="H110">INDEX($B$1:$B$222,I110+1)</f>
        <v>Nereida Hartle</v>
      </c>
      <c r="I110" s="1">
        <v>198</v>
      </c>
      <c r="J110" s="1">
        <v>83</v>
      </c>
      <c r="K110" s="1">
        <v>103</v>
      </c>
      <c r="L110" s="125">
        <v>0.50900000000000001</v>
      </c>
    </row>
    <row r="111" spans="1:12" ht="14.5" x14ac:dyDescent="0.35">
      <c r="A111" s="1">
        <v>110</v>
      </c>
      <c r="B111" s="126" t="s">
        <v>2096</v>
      </c>
      <c r="C111" s="126">
        <v>91</v>
      </c>
      <c r="H111" s="1" t="str" cm="1">
        <f t="array" ref="H111">INDEX($B$1:$B$222,I111+1)</f>
        <v>Madeline Stevens</v>
      </c>
      <c r="I111" s="1">
        <v>8</v>
      </c>
      <c r="J111" s="1">
        <v>82</v>
      </c>
      <c r="K111" s="1">
        <v>110</v>
      </c>
      <c r="L111" s="125">
        <v>0.45400000000000001</v>
      </c>
    </row>
    <row r="112" spans="1:12" ht="14.5" x14ac:dyDescent="0.35">
      <c r="A112" s="1">
        <v>111</v>
      </c>
      <c r="B112" s="126" t="s">
        <v>2097</v>
      </c>
      <c r="C112" s="126">
        <v>83</v>
      </c>
      <c r="H112" s="1" t="str" cm="1">
        <f t="array" ref="H112">INDEX($B$1:$B$222,I112+1)</f>
        <v>William Grindle</v>
      </c>
      <c r="I112" s="1">
        <v>16</v>
      </c>
      <c r="J112" s="1">
        <v>82</v>
      </c>
      <c r="K112" s="1">
        <v>110</v>
      </c>
      <c r="L112" s="125">
        <v>0.45400000000000001</v>
      </c>
    </row>
    <row r="113" spans="1:12" ht="14.5" x14ac:dyDescent="0.35">
      <c r="A113" s="1">
        <v>112</v>
      </c>
      <c r="B113" s="126" t="s">
        <v>2098</v>
      </c>
      <c r="C113" s="126">
        <v>87</v>
      </c>
      <c r="H113" s="1" t="str" cm="1">
        <f t="array" ref="H113">INDEX($B$1:$B$222,I113+1)</f>
        <v>Lydia J. Evans</v>
      </c>
      <c r="I113" s="1">
        <v>18</v>
      </c>
      <c r="J113" s="1">
        <v>82</v>
      </c>
      <c r="K113" s="1">
        <v>110</v>
      </c>
      <c r="L113" s="125">
        <v>0.45400000000000001</v>
      </c>
    </row>
    <row r="114" spans="1:12" ht="14.5" x14ac:dyDescent="0.35">
      <c r="A114" s="1">
        <v>113</v>
      </c>
      <c r="B114" s="126" t="s">
        <v>2099</v>
      </c>
      <c r="C114" s="126">
        <v>87</v>
      </c>
      <c r="H114" s="1" t="str" cm="1">
        <f t="array" ref="H114">INDEX($B$1:$B$222,I114+1)</f>
        <v>Anne Moton</v>
      </c>
      <c r="I114" s="1">
        <v>41</v>
      </c>
      <c r="J114" s="1">
        <v>82</v>
      </c>
      <c r="K114" s="1">
        <v>110</v>
      </c>
      <c r="L114" s="125">
        <v>0.45400000000000001</v>
      </c>
    </row>
    <row r="115" spans="1:12" ht="14.5" x14ac:dyDescent="0.35">
      <c r="A115" s="1">
        <v>114</v>
      </c>
      <c r="B115" s="126" t="s">
        <v>2100</v>
      </c>
      <c r="C115" s="126">
        <v>90</v>
      </c>
      <c r="H115" s="1" t="str" cm="1">
        <f t="array" ref="H115">INDEX($B$1:$B$222,I115+1)</f>
        <v>Alvaro Kennedy</v>
      </c>
      <c r="I115" s="1">
        <v>46</v>
      </c>
      <c r="J115" s="1">
        <v>82</v>
      </c>
      <c r="K115" s="1">
        <v>110</v>
      </c>
      <c r="L115" s="125">
        <v>0.45400000000000001</v>
      </c>
    </row>
    <row r="116" spans="1:12" ht="14.5" x14ac:dyDescent="0.35">
      <c r="A116" s="1">
        <v>115</v>
      </c>
      <c r="B116" s="126" t="s">
        <v>2101</v>
      </c>
      <c r="C116" s="126">
        <v>91</v>
      </c>
      <c r="H116" s="1" t="str" cm="1">
        <f t="array" ref="H116">INDEX($B$1:$B$222,I116+1)</f>
        <v>Paul Paredes</v>
      </c>
      <c r="I116" s="1">
        <v>56</v>
      </c>
      <c r="J116" s="1">
        <v>82</v>
      </c>
      <c r="K116" s="1">
        <v>110</v>
      </c>
      <c r="L116" s="125">
        <v>0.45400000000000001</v>
      </c>
    </row>
    <row r="117" spans="1:12" ht="14.5" x14ac:dyDescent="0.35">
      <c r="A117" s="1">
        <v>116</v>
      </c>
      <c r="B117" s="126" t="s">
        <v>2102</v>
      </c>
      <c r="C117" s="126">
        <v>94</v>
      </c>
      <c r="H117" s="1" t="str" cm="1">
        <f t="array" ref="H117">INDEX($B$1:$B$222,I117+1)</f>
        <v>Mary Madison</v>
      </c>
      <c r="I117" s="1">
        <v>58</v>
      </c>
      <c r="J117" s="1">
        <v>82</v>
      </c>
      <c r="K117" s="1">
        <v>110</v>
      </c>
      <c r="L117" s="125">
        <v>0.45400000000000001</v>
      </c>
    </row>
    <row r="118" spans="1:12" x14ac:dyDescent="0.25">
      <c r="A118" s="1">
        <v>117</v>
      </c>
      <c r="B118" s="1" t="s">
        <v>2103</v>
      </c>
      <c r="C118" s="1">
        <v>56</v>
      </c>
      <c r="H118" s="1" t="str" cm="1">
        <f t="array" ref="H118">INDEX($B$1:$B$222,I118+1)</f>
        <v>Matthew Christian</v>
      </c>
      <c r="I118" s="1">
        <v>118</v>
      </c>
      <c r="J118" s="1">
        <v>82</v>
      </c>
      <c r="K118" s="1">
        <v>110</v>
      </c>
      <c r="L118" s="125">
        <v>0.45400000000000001</v>
      </c>
    </row>
    <row r="119" spans="1:12" ht="14.5" x14ac:dyDescent="0.35">
      <c r="A119" s="1">
        <v>118</v>
      </c>
      <c r="B119" s="126" t="s">
        <v>2104</v>
      </c>
      <c r="C119" s="126">
        <v>82</v>
      </c>
      <c r="H119" s="1" t="str" cm="1">
        <f t="array" ref="H119">INDEX($B$1:$B$222,I119+1)</f>
        <v>Susan Gutierrez</v>
      </c>
      <c r="I119" s="1">
        <v>134</v>
      </c>
      <c r="J119" s="1">
        <v>82</v>
      </c>
      <c r="K119" s="1">
        <v>110</v>
      </c>
      <c r="L119" s="125">
        <v>0.45400000000000001</v>
      </c>
    </row>
    <row r="120" spans="1:12" ht="14.5" x14ac:dyDescent="0.35">
      <c r="A120" s="1">
        <v>119</v>
      </c>
      <c r="B120" s="126" t="s">
        <v>2105</v>
      </c>
      <c r="C120" s="126">
        <v>72</v>
      </c>
      <c r="H120" s="1" t="str" cm="1">
        <f t="array" ref="H120">INDEX($B$1:$B$222,I120+1)</f>
        <v>Patrick Lee</v>
      </c>
      <c r="I120" s="1">
        <v>142</v>
      </c>
      <c r="J120" s="1">
        <v>82</v>
      </c>
      <c r="K120" s="1">
        <v>110</v>
      </c>
      <c r="L120" s="125">
        <v>0.45400000000000001</v>
      </c>
    </row>
    <row r="121" spans="1:12" ht="14.5" x14ac:dyDescent="0.35">
      <c r="A121" s="1">
        <v>120</v>
      </c>
      <c r="B121" s="126" t="s">
        <v>2106</v>
      </c>
      <c r="C121" s="126">
        <v>59</v>
      </c>
      <c r="H121" s="1" t="str" cm="1">
        <f t="array" ref="H121">INDEX($B$1:$B$222,I121+1)</f>
        <v>Rebecca Prince</v>
      </c>
      <c r="I121" s="1">
        <v>180</v>
      </c>
      <c r="J121" s="1">
        <v>82</v>
      </c>
      <c r="K121" s="1">
        <v>110</v>
      </c>
      <c r="L121" s="125">
        <v>0.45400000000000001</v>
      </c>
    </row>
    <row r="122" spans="1:12" x14ac:dyDescent="0.25">
      <c r="A122" s="1">
        <v>121</v>
      </c>
      <c r="B122" s="1" t="s">
        <v>2107</v>
      </c>
      <c r="C122" s="1">
        <v>69</v>
      </c>
      <c r="H122" s="1" t="str" cm="1">
        <f t="array" ref="H122">INDEX($B$1:$B$222,I122+1)</f>
        <v>Junior Walker</v>
      </c>
      <c r="I122" s="1">
        <v>219</v>
      </c>
      <c r="J122" s="1">
        <v>82</v>
      </c>
      <c r="K122" s="1">
        <v>110</v>
      </c>
      <c r="L122" s="125">
        <v>0.45400000000000001</v>
      </c>
    </row>
    <row r="123" spans="1:12" x14ac:dyDescent="0.25">
      <c r="A123" s="1">
        <v>122</v>
      </c>
      <c r="B123" s="1" t="s">
        <v>2108</v>
      </c>
      <c r="C123" s="1">
        <v>30</v>
      </c>
      <c r="H123" s="1" t="str" cm="1">
        <f t="array" ref="H123">INDEX($B$1:$B$222,I123+1)</f>
        <v>Jennifer Mendez</v>
      </c>
      <c r="I123" s="1">
        <v>2</v>
      </c>
      <c r="J123" s="1">
        <v>81</v>
      </c>
      <c r="K123" s="1">
        <v>122</v>
      </c>
      <c r="L123" s="125">
        <v>0.42199999999999999</v>
      </c>
    </row>
    <row r="124" spans="1:12" ht="14.5" x14ac:dyDescent="0.35">
      <c r="A124" s="1">
        <v>123</v>
      </c>
      <c r="B124" s="126" t="s">
        <v>2109</v>
      </c>
      <c r="C124" s="126">
        <v>90</v>
      </c>
      <c r="H124" s="1" t="str" cm="1">
        <f t="array" ref="H124">INDEX($B$1:$B$222,I124+1)</f>
        <v>Helen Craven</v>
      </c>
      <c r="I124" s="1">
        <v>10</v>
      </c>
      <c r="J124" s="1">
        <v>81</v>
      </c>
      <c r="K124" s="1">
        <v>122</v>
      </c>
      <c r="L124" s="125">
        <v>0.42199999999999999</v>
      </c>
    </row>
    <row r="125" spans="1:12" ht="14.5" x14ac:dyDescent="0.35">
      <c r="A125" s="1">
        <v>124</v>
      </c>
      <c r="B125" s="126" t="s">
        <v>2110</v>
      </c>
      <c r="C125" s="126">
        <v>89</v>
      </c>
      <c r="H125" s="1" t="str" cm="1">
        <f t="array" ref="H125">INDEX($B$1:$B$222,I125+1)</f>
        <v>Penny Glasco</v>
      </c>
      <c r="I125" s="1">
        <v>49</v>
      </c>
      <c r="J125" s="1">
        <v>81</v>
      </c>
      <c r="K125" s="1">
        <v>122</v>
      </c>
      <c r="L125" s="125">
        <v>0.42199999999999999</v>
      </c>
    </row>
    <row r="126" spans="1:12" ht="14.5" x14ac:dyDescent="0.35">
      <c r="A126" s="1">
        <v>125</v>
      </c>
      <c r="B126" s="126" t="s">
        <v>2111</v>
      </c>
      <c r="C126" s="126">
        <v>92</v>
      </c>
      <c r="H126" s="1" t="str" cm="1">
        <f t="array" ref="H126">INDEX($B$1:$B$222,I126+1)</f>
        <v>Brent Larrick</v>
      </c>
      <c r="I126" s="1">
        <v>78</v>
      </c>
      <c r="J126" s="1">
        <v>81</v>
      </c>
      <c r="K126" s="1">
        <v>122</v>
      </c>
      <c r="L126" s="125">
        <v>0.42199999999999999</v>
      </c>
    </row>
    <row r="127" spans="1:12" x14ac:dyDescent="0.25">
      <c r="A127" s="1">
        <v>126</v>
      </c>
      <c r="B127" s="1" t="s">
        <v>2112</v>
      </c>
      <c r="C127" s="1">
        <v>53</v>
      </c>
      <c r="H127" s="1" t="str" cm="1">
        <f t="array" ref="H127">INDEX($B$1:$B$222,I127+1)</f>
        <v>David Jones</v>
      </c>
      <c r="I127" s="1">
        <v>79</v>
      </c>
      <c r="J127" s="1">
        <v>81</v>
      </c>
      <c r="K127" s="1">
        <v>122</v>
      </c>
      <c r="L127" s="125">
        <v>0.42199999999999999</v>
      </c>
    </row>
    <row r="128" spans="1:12" ht="14.5" x14ac:dyDescent="0.35">
      <c r="A128" s="1">
        <v>127</v>
      </c>
      <c r="B128" s="126" t="s">
        <v>2113</v>
      </c>
      <c r="C128" s="126">
        <v>90</v>
      </c>
      <c r="H128" s="1" t="str" cm="1">
        <f t="array" ref="H128">INDEX($B$1:$B$222,I128+1)</f>
        <v>Chastity Adams</v>
      </c>
      <c r="I128" s="1">
        <v>101</v>
      </c>
      <c r="J128" s="1">
        <v>81</v>
      </c>
      <c r="K128" s="1">
        <v>122</v>
      </c>
      <c r="L128" s="125">
        <v>0.42199999999999999</v>
      </c>
    </row>
    <row r="129" spans="1:12" x14ac:dyDescent="0.25">
      <c r="A129" s="1">
        <v>128</v>
      </c>
      <c r="B129" s="1" t="s">
        <v>2114</v>
      </c>
      <c r="C129" s="1">
        <v>89</v>
      </c>
      <c r="H129" s="1" t="str" cm="1">
        <f t="array" ref="H129">INDEX($B$1:$B$222,I129+1)</f>
        <v>Michael Baccus</v>
      </c>
      <c r="I129" s="1">
        <v>189</v>
      </c>
      <c r="J129" s="1">
        <v>81</v>
      </c>
      <c r="K129" s="1">
        <v>122</v>
      </c>
      <c r="L129" s="125">
        <v>0.42199999999999999</v>
      </c>
    </row>
    <row r="130" spans="1:12" ht="14.5" x14ac:dyDescent="0.35">
      <c r="A130" s="1">
        <v>129</v>
      </c>
      <c r="B130" s="126" t="s">
        <v>2115</v>
      </c>
      <c r="C130" s="126">
        <v>92</v>
      </c>
      <c r="H130" s="1" t="str" cm="1">
        <f t="array" ref="H130">INDEX($B$1:$B$222,I130+1)</f>
        <v>Emily Li</v>
      </c>
      <c r="I130" s="1">
        <v>12</v>
      </c>
      <c r="J130" s="1">
        <v>80</v>
      </c>
      <c r="K130" s="1">
        <v>129</v>
      </c>
      <c r="L130" s="125">
        <v>0.377</v>
      </c>
    </row>
    <row r="131" spans="1:12" x14ac:dyDescent="0.25">
      <c r="A131" s="1">
        <v>130</v>
      </c>
      <c r="B131" s="1" t="s">
        <v>2116</v>
      </c>
      <c r="C131" s="1">
        <v>76</v>
      </c>
      <c r="H131" s="1" t="str" cm="1">
        <f t="array" ref="H131">INDEX($B$1:$B$222,I131+1)</f>
        <v>James Weaver</v>
      </c>
      <c r="I131" s="1">
        <v>19</v>
      </c>
      <c r="J131" s="1">
        <v>80</v>
      </c>
      <c r="K131" s="1">
        <v>129</v>
      </c>
      <c r="L131" s="125">
        <v>0.377</v>
      </c>
    </row>
    <row r="132" spans="1:12" ht="14.5" x14ac:dyDescent="0.35">
      <c r="A132" s="1">
        <v>131</v>
      </c>
      <c r="B132" s="126" t="s">
        <v>2117</v>
      </c>
      <c r="C132" s="126">
        <v>85</v>
      </c>
      <c r="H132" s="1" t="str" cm="1">
        <f t="array" ref="H132">INDEX($B$1:$B$222,I132+1)</f>
        <v>Betty Adams</v>
      </c>
      <c r="I132" s="1">
        <v>39</v>
      </c>
      <c r="J132" s="1">
        <v>80</v>
      </c>
      <c r="K132" s="1">
        <v>129</v>
      </c>
      <c r="L132" s="125">
        <v>0.377</v>
      </c>
    </row>
    <row r="133" spans="1:12" x14ac:dyDescent="0.25">
      <c r="A133" s="1">
        <v>132</v>
      </c>
      <c r="B133" s="1" t="s">
        <v>2118</v>
      </c>
      <c r="C133" s="1">
        <v>49</v>
      </c>
      <c r="H133" s="1" t="str" cm="1">
        <f t="array" ref="H133">INDEX($B$1:$B$222,I133+1)</f>
        <v>Joan Reynolds</v>
      </c>
      <c r="I133" s="1">
        <v>77</v>
      </c>
      <c r="J133" s="1">
        <v>80</v>
      </c>
      <c r="K133" s="1">
        <v>129</v>
      </c>
      <c r="L133" s="125">
        <v>0.377</v>
      </c>
    </row>
    <row r="134" spans="1:12" ht="14.5" x14ac:dyDescent="0.35">
      <c r="A134" s="1">
        <v>133</v>
      </c>
      <c r="B134" s="126" t="s">
        <v>2119</v>
      </c>
      <c r="C134" s="126">
        <v>95</v>
      </c>
      <c r="H134" s="1" t="str" cm="1">
        <f t="array" ref="H134">INDEX($B$1:$B$222,I134+1)</f>
        <v>Arthur Taylor</v>
      </c>
      <c r="I134" s="1">
        <v>98</v>
      </c>
      <c r="J134" s="1">
        <v>80</v>
      </c>
      <c r="K134" s="1">
        <v>129</v>
      </c>
      <c r="L134" s="125">
        <v>0.377</v>
      </c>
    </row>
    <row r="135" spans="1:12" x14ac:dyDescent="0.25">
      <c r="A135" s="1">
        <v>134</v>
      </c>
      <c r="B135" s="1" t="s">
        <v>2120</v>
      </c>
      <c r="C135" s="1">
        <v>82</v>
      </c>
      <c r="H135" s="1" t="str" cm="1">
        <f t="array" ref="H135">INDEX($B$1:$B$222,I135+1)</f>
        <v>Elena Rochelle</v>
      </c>
      <c r="I135" s="1">
        <v>146</v>
      </c>
      <c r="J135" s="1">
        <v>80</v>
      </c>
      <c r="K135" s="1">
        <v>129</v>
      </c>
      <c r="L135" s="125">
        <v>0.377</v>
      </c>
    </row>
    <row r="136" spans="1:12" x14ac:dyDescent="0.25">
      <c r="A136" s="1">
        <v>135</v>
      </c>
      <c r="B136" s="1" t="s">
        <v>2121</v>
      </c>
      <c r="C136" s="1">
        <v>72</v>
      </c>
      <c r="H136" s="1" t="str" cm="1">
        <f t="array" ref="H136">INDEX($B$1:$B$222,I136+1)</f>
        <v>Jeffrey Pruett</v>
      </c>
      <c r="I136" s="1">
        <v>153</v>
      </c>
      <c r="J136" s="1">
        <v>80</v>
      </c>
      <c r="K136" s="1">
        <v>129</v>
      </c>
      <c r="L136" s="125">
        <v>0.377</v>
      </c>
    </row>
    <row r="137" spans="1:12" ht="14.5" x14ac:dyDescent="0.35">
      <c r="A137" s="1">
        <v>136</v>
      </c>
      <c r="B137" s="126" t="s">
        <v>2122</v>
      </c>
      <c r="C137" s="126">
        <v>84</v>
      </c>
      <c r="H137" s="1" t="str" cm="1">
        <f t="array" ref="H137">INDEX($B$1:$B$222,I137+1)</f>
        <v>James Arnold</v>
      </c>
      <c r="I137" s="1">
        <v>162</v>
      </c>
      <c r="J137" s="1">
        <v>80</v>
      </c>
      <c r="K137" s="1">
        <v>129</v>
      </c>
      <c r="L137" s="125">
        <v>0.377</v>
      </c>
    </row>
    <row r="138" spans="1:12" x14ac:dyDescent="0.25">
      <c r="A138" s="1">
        <v>137</v>
      </c>
      <c r="B138" s="1" t="s">
        <v>2123</v>
      </c>
      <c r="C138" s="1">
        <v>77</v>
      </c>
      <c r="H138" s="1" t="str" cm="1">
        <f t="array" ref="H138">INDEX($B$1:$B$222,I138+1)</f>
        <v>Sarah Keener</v>
      </c>
      <c r="I138" s="1">
        <v>197</v>
      </c>
      <c r="J138" s="1">
        <v>80</v>
      </c>
      <c r="K138" s="1">
        <v>129</v>
      </c>
      <c r="L138" s="125">
        <v>0.377</v>
      </c>
    </row>
    <row r="139" spans="1:12" ht="14.5" x14ac:dyDescent="0.35">
      <c r="A139" s="1">
        <v>138</v>
      </c>
      <c r="B139" s="126" t="s">
        <v>2124</v>
      </c>
      <c r="C139" s="126">
        <v>89</v>
      </c>
      <c r="H139" s="1" t="str" cm="1">
        <f t="array" ref="H139">INDEX($B$1:$B$222,I139+1)</f>
        <v>Ramon Mcgovern</v>
      </c>
      <c r="I139" s="1">
        <v>213</v>
      </c>
      <c r="J139" s="1">
        <v>80</v>
      </c>
      <c r="K139" s="1">
        <v>129</v>
      </c>
      <c r="L139" s="125">
        <v>0.377</v>
      </c>
    </row>
    <row r="140" spans="1:12" ht="14.5" x14ac:dyDescent="0.35">
      <c r="A140" s="1">
        <v>139</v>
      </c>
      <c r="B140" s="126" t="s">
        <v>2125</v>
      </c>
      <c r="C140" s="126">
        <v>94</v>
      </c>
      <c r="H140" s="1" t="str" cm="1">
        <f t="array" ref="H140">INDEX($B$1:$B$222,I140+1)</f>
        <v>Mary Duff</v>
      </c>
      <c r="I140" s="1">
        <v>107</v>
      </c>
      <c r="J140" s="1">
        <v>79</v>
      </c>
      <c r="K140" s="1">
        <v>139</v>
      </c>
      <c r="L140" s="125">
        <v>0.372</v>
      </c>
    </row>
    <row r="141" spans="1:12" ht="14.5" x14ac:dyDescent="0.35">
      <c r="A141" s="1">
        <v>140</v>
      </c>
      <c r="B141" s="126" t="s">
        <v>2126</v>
      </c>
      <c r="C141" s="126">
        <v>83</v>
      </c>
      <c r="H141" s="1" t="str" cm="1">
        <f t="array" ref="H141">INDEX($B$1:$B$222,I141+1)</f>
        <v>Katherine Horton</v>
      </c>
      <c r="I141" s="1">
        <v>187</v>
      </c>
      <c r="J141" s="1">
        <v>78</v>
      </c>
      <c r="K141" s="1">
        <v>140</v>
      </c>
      <c r="L141" s="125">
        <v>0.36299999999999999</v>
      </c>
    </row>
    <row r="142" spans="1:12" x14ac:dyDescent="0.25">
      <c r="A142" s="1">
        <v>141</v>
      </c>
      <c r="B142" s="1" t="s">
        <v>2127</v>
      </c>
      <c r="C142" s="1">
        <v>65</v>
      </c>
      <c r="H142" s="1" t="str" cm="1">
        <f t="array" ref="H142">INDEX($B$1:$B$222,I142+1)</f>
        <v>Alice Starks</v>
      </c>
      <c r="I142" s="1">
        <v>221</v>
      </c>
      <c r="J142" s="1">
        <v>78</v>
      </c>
      <c r="K142" s="1">
        <v>140</v>
      </c>
      <c r="L142" s="125">
        <v>0.36299999999999999</v>
      </c>
    </row>
    <row r="143" spans="1:12" ht="14.5" x14ac:dyDescent="0.35">
      <c r="A143" s="1">
        <v>142</v>
      </c>
      <c r="B143" s="126" t="s">
        <v>2128</v>
      </c>
      <c r="C143" s="126">
        <v>82</v>
      </c>
      <c r="H143" s="1" t="str" cm="1">
        <f t="array" ref="H143">INDEX($B$1:$B$222,I143+1)</f>
        <v>Barbara Billings</v>
      </c>
      <c r="I143" s="1">
        <v>20</v>
      </c>
      <c r="J143" s="1">
        <v>77</v>
      </c>
      <c r="K143" s="1">
        <v>142</v>
      </c>
      <c r="L143" s="125">
        <v>0.35</v>
      </c>
    </row>
    <row r="144" spans="1:12" ht="14.5" x14ac:dyDescent="0.35">
      <c r="A144" s="1">
        <v>143</v>
      </c>
      <c r="B144" s="126" t="s">
        <v>2129</v>
      </c>
      <c r="C144" s="126">
        <v>84</v>
      </c>
      <c r="H144" s="1" t="str" cm="1">
        <f t="array" ref="H144">INDEX($B$1:$B$222,I144+1)</f>
        <v>James Kling</v>
      </c>
      <c r="I144" s="1">
        <v>137</v>
      </c>
      <c r="J144" s="1">
        <v>77</v>
      </c>
      <c r="K144" s="1">
        <v>142</v>
      </c>
      <c r="L144" s="125">
        <v>0.35</v>
      </c>
    </row>
    <row r="145" spans="1:12" ht="14.5" x14ac:dyDescent="0.35">
      <c r="A145" s="1">
        <v>144</v>
      </c>
      <c r="B145" s="126" t="s">
        <v>2130</v>
      </c>
      <c r="C145" s="126">
        <v>92</v>
      </c>
      <c r="H145" s="1" t="str" cm="1">
        <f t="array" ref="H145">INDEX($B$1:$B$222,I145+1)</f>
        <v>Chris Forrester</v>
      </c>
      <c r="I145" s="1">
        <v>205</v>
      </c>
      <c r="J145" s="1">
        <v>77</v>
      </c>
      <c r="K145" s="1">
        <v>142</v>
      </c>
      <c r="L145" s="125">
        <v>0.35</v>
      </c>
    </row>
    <row r="146" spans="1:12" ht="14.5" x14ac:dyDescent="0.35">
      <c r="A146" s="1">
        <v>145</v>
      </c>
      <c r="B146" s="126" t="s">
        <v>2131</v>
      </c>
      <c r="C146" s="126">
        <v>86</v>
      </c>
      <c r="H146" s="1" t="str" cm="1">
        <f t="array" ref="H146">INDEX($B$1:$B$222,I146+1)</f>
        <v>Maggie Thoman</v>
      </c>
      <c r="I146" s="1">
        <v>130</v>
      </c>
      <c r="J146" s="1">
        <v>76</v>
      </c>
      <c r="K146" s="1">
        <v>145</v>
      </c>
      <c r="L146" s="125">
        <v>0.33600000000000002</v>
      </c>
    </row>
    <row r="147" spans="1:12" ht="14.5" x14ac:dyDescent="0.35">
      <c r="A147" s="1">
        <v>146</v>
      </c>
      <c r="B147" s="126" t="s">
        <v>2132</v>
      </c>
      <c r="C147" s="126">
        <v>80</v>
      </c>
      <c r="H147" s="1" t="str" cm="1">
        <f t="array" ref="H147">INDEX($B$1:$B$222,I147+1)</f>
        <v>Susan Beam</v>
      </c>
      <c r="I147" s="1">
        <v>185</v>
      </c>
      <c r="J147" s="1">
        <v>76</v>
      </c>
      <c r="K147" s="1">
        <v>145</v>
      </c>
      <c r="L147" s="125">
        <v>0.33600000000000002</v>
      </c>
    </row>
    <row r="148" spans="1:12" ht="14.5" x14ac:dyDescent="0.35">
      <c r="A148" s="1">
        <v>147</v>
      </c>
      <c r="B148" s="126" t="s">
        <v>2133</v>
      </c>
      <c r="C148" s="126">
        <v>68</v>
      </c>
      <c r="H148" s="1" t="str" cm="1">
        <f t="array" ref="H148">INDEX($B$1:$B$222,I148+1)</f>
        <v>John Carroll</v>
      </c>
      <c r="I148" s="1">
        <v>188</v>
      </c>
      <c r="J148" s="1">
        <v>76</v>
      </c>
      <c r="K148" s="1">
        <v>145</v>
      </c>
      <c r="L148" s="125">
        <v>0.33600000000000002</v>
      </c>
    </row>
    <row r="149" spans="1:12" x14ac:dyDescent="0.25">
      <c r="A149" s="1">
        <v>148</v>
      </c>
      <c r="B149" s="1" t="s">
        <v>2134</v>
      </c>
      <c r="C149" s="1">
        <v>61</v>
      </c>
      <c r="H149" s="1" t="str" cm="1">
        <f t="array" ref="H149">INDEX($B$1:$B$222,I149+1)</f>
        <v>Lillie Schultz</v>
      </c>
      <c r="I149" s="1">
        <v>11</v>
      </c>
      <c r="J149" s="1">
        <v>75</v>
      </c>
      <c r="K149" s="1">
        <v>148</v>
      </c>
      <c r="L149" s="125">
        <v>0.318</v>
      </c>
    </row>
    <row r="150" spans="1:12" ht="14.5" x14ac:dyDescent="0.35">
      <c r="A150" s="1">
        <v>149</v>
      </c>
      <c r="B150" s="126" t="s">
        <v>2135</v>
      </c>
      <c r="C150" s="126">
        <v>52</v>
      </c>
      <c r="H150" s="1" t="str" cm="1">
        <f t="array" ref="H150">INDEX($B$1:$B$222,I150+1)</f>
        <v>Lucinda C. Roberts</v>
      </c>
      <c r="I150" s="1">
        <v>31</v>
      </c>
      <c r="J150" s="1">
        <v>75</v>
      </c>
      <c r="K150" s="1">
        <v>148</v>
      </c>
      <c r="L150" s="125">
        <v>0.318</v>
      </c>
    </row>
    <row r="151" spans="1:12" x14ac:dyDescent="0.25">
      <c r="A151" s="1">
        <v>150</v>
      </c>
      <c r="B151" s="1" t="s">
        <v>2136</v>
      </c>
      <c r="C151" s="1">
        <v>100</v>
      </c>
      <c r="H151" s="1" t="str" cm="1">
        <f t="array" ref="H151">INDEX($B$1:$B$222,I151+1)</f>
        <v>Cecilia Hernandez</v>
      </c>
      <c r="I151" s="1">
        <v>95</v>
      </c>
      <c r="J151" s="1">
        <v>75</v>
      </c>
      <c r="K151" s="1">
        <v>148</v>
      </c>
      <c r="L151" s="125">
        <v>0.318</v>
      </c>
    </row>
    <row r="152" spans="1:12" ht="14.5" x14ac:dyDescent="0.35">
      <c r="A152" s="1">
        <v>151</v>
      </c>
      <c r="B152" s="126" t="s">
        <v>2137</v>
      </c>
      <c r="C152" s="126">
        <v>90</v>
      </c>
      <c r="H152" s="1" t="str" cm="1">
        <f t="array" ref="H152">INDEX($B$1:$B$222,I152+1)</f>
        <v>Maria Wright</v>
      </c>
      <c r="I152" s="1">
        <v>201</v>
      </c>
      <c r="J152" s="1">
        <v>75</v>
      </c>
      <c r="K152" s="1">
        <v>148</v>
      </c>
      <c r="L152" s="125">
        <v>0.318</v>
      </c>
    </row>
    <row r="153" spans="1:12" ht="14.5" x14ac:dyDescent="0.35">
      <c r="A153" s="1">
        <v>152</v>
      </c>
      <c r="B153" s="126" t="s">
        <v>2138</v>
      </c>
      <c r="C153" s="126">
        <v>95</v>
      </c>
      <c r="H153" s="1" t="str" cm="1">
        <f t="array" ref="H153">INDEX($B$1:$B$222,I153+1)</f>
        <v>Edward Fox</v>
      </c>
      <c r="I153" s="1">
        <v>104</v>
      </c>
      <c r="J153" s="1">
        <v>73</v>
      </c>
      <c r="K153" s="1">
        <v>152</v>
      </c>
      <c r="L153" s="125">
        <v>0.309</v>
      </c>
    </row>
    <row r="154" spans="1:12" ht="14.5" x14ac:dyDescent="0.35">
      <c r="A154" s="1">
        <v>153</v>
      </c>
      <c r="B154" s="126" t="s">
        <v>2139</v>
      </c>
      <c r="C154" s="126">
        <v>80</v>
      </c>
      <c r="H154" s="1" t="str" cm="1">
        <f t="array" ref="H154">INDEX($B$1:$B$222,I154+1)</f>
        <v>Charlene Turner</v>
      </c>
      <c r="I154" s="1">
        <v>179</v>
      </c>
      <c r="J154" s="1">
        <v>73</v>
      </c>
      <c r="K154" s="1">
        <v>152</v>
      </c>
      <c r="L154" s="125">
        <v>0.309</v>
      </c>
    </row>
    <row r="155" spans="1:12" ht="14.5" x14ac:dyDescent="0.35">
      <c r="A155" s="1">
        <v>154</v>
      </c>
      <c r="B155" s="126" t="s">
        <v>2140</v>
      </c>
      <c r="C155" s="126">
        <v>91</v>
      </c>
      <c r="H155" s="1" t="str" cm="1">
        <f t="array" ref="H155">INDEX($B$1:$B$222,I155+1)</f>
        <v>Andre Caufield</v>
      </c>
      <c r="I155" s="1">
        <v>119</v>
      </c>
      <c r="J155" s="1">
        <v>72</v>
      </c>
      <c r="K155" s="1">
        <v>154</v>
      </c>
      <c r="L155" s="125">
        <v>0.29499999999999998</v>
      </c>
    </row>
    <row r="156" spans="1:12" ht="14.5" x14ac:dyDescent="0.35">
      <c r="A156" s="1">
        <v>155</v>
      </c>
      <c r="B156" s="126" t="s">
        <v>2141</v>
      </c>
      <c r="C156" s="126">
        <v>86</v>
      </c>
      <c r="H156" s="1" t="str" cm="1">
        <f t="array" ref="H156">INDEX($B$1:$B$222,I156+1)</f>
        <v>John Bryan</v>
      </c>
      <c r="I156" s="1">
        <v>135</v>
      </c>
      <c r="J156" s="1">
        <v>72</v>
      </c>
      <c r="K156" s="1">
        <v>154</v>
      </c>
      <c r="L156" s="125">
        <v>0.29499999999999998</v>
      </c>
    </row>
    <row r="157" spans="1:12" ht="14.5" x14ac:dyDescent="0.35">
      <c r="A157" s="1">
        <v>156</v>
      </c>
      <c r="B157" s="126" t="s">
        <v>2142</v>
      </c>
      <c r="C157" s="126">
        <v>87</v>
      </c>
      <c r="H157" s="1" t="str" cm="1">
        <f t="array" ref="H157">INDEX($B$1:$B$222,I157+1)</f>
        <v>Daryl Pollitt</v>
      </c>
      <c r="I157" s="1">
        <v>199</v>
      </c>
      <c r="J157" s="1">
        <v>72</v>
      </c>
      <c r="K157" s="1">
        <v>154</v>
      </c>
      <c r="L157" s="125">
        <v>0.29499999999999998</v>
      </c>
    </row>
    <row r="158" spans="1:12" ht="14.5" x14ac:dyDescent="0.35">
      <c r="A158" s="1">
        <v>157</v>
      </c>
      <c r="B158" s="126" t="s">
        <v>2143</v>
      </c>
      <c r="C158" s="126">
        <v>92</v>
      </c>
      <c r="H158" s="1" t="str" cm="1">
        <f t="array" ref="H158">INDEX($B$1:$B$222,I158+1)</f>
        <v>Michael Long</v>
      </c>
      <c r="I158" s="1">
        <v>13</v>
      </c>
      <c r="J158" s="1">
        <v>71</v>
      </c>
      <c r="K158" s="1">
        <v>157</v>
      </c>
      <c r="L158" s="125">
        <v>0.28599999999999998</v>
      </c>
    </row>
    <row r="159" spans="1:12" x14ac:dyDescent="0.25">
      <c r="A159" s="1">
        <v>158</v>
      </c>
      <c r="B159" s="1" t="s">
        <v>2144</v>
      </c>
      <c r="C159" s="1">
        <v>53</v>
      </c>
      <c r="H159" s="1" t="str" cm="1">
        <f t="array" ref="H159">INDEX($B$1:$B$222,I159+1)</f>
        <v>Lynn Dare</v>
      </c>
      <c r="I159" s="1">
        <v>88</v>
      </c>
      <c r="J159" s="1">
        <v>71</v>
      </c>
      <c r="K159" s="1">
        <v>157</v>
      </c>
      <c r="L159" s="125">
        <v>0.28599999999999998</v>
      </c>
    </row>
    <row r="160" spans="1:12" ht="14.5" x14ac:dyDescent="0.35">
      <c r="A160" s="1">
        <v>159</v>
      </c>
      <c r="B160" s="126" t="s">
        <v>2145</v>
      </c>
      <c r="C160" s="126">
        <v>67</v>
      </c>
      <c r="H160" s="1" t="str" cm="1">
        <f t="array" ref="H160">INDEX($B$1:$B$222,I160+1)</f>
        <v>Arthur Mack</v>
      </c>
      <c r="I160" s="1">
        <v>36</v>
      </c>
      <c r="J160" s="1">
        <v>70</v>
      </c>
      <c r="K160" s="1">
        <v>159</v>
      </c>
      <c r="L160" s="125">
        <v>0.27700000000000002</v>
      </c>
    </row>
    <row r="161" spans="1:12" ht="14.5" x14ac:dyDescent="0.35">
      <c r="A161" s="1">
        <v>160</v>
      </c>
      <c r="B161" s="126" t="s">
        <v>2146</v>
      </c>
      <c r="C161" s="126">
        <v>95</v>
      </c>
      <c r="H161" s="1" t="str" cm="1">
        <f t="array" ref="H161">INDEX($B$1:$B$222,I161+1)</f>
        <v>Patricia Jordan</v>
      </c>
      <c r="I161" s="1">
        <v>169</v>
      </c>
      <c r="J161" s="1">
        <v>70</v>
      </c>
      <c r="K161" s="1">
        <v>159</v>
      </c>
      <c r="L161" s="125">
        <v>0.27700000000000002</v>
      </c>
    </row>
    <row r="162" spans="1:12" x14ac:dyDescent="0.25">
      <c r="A162" s="1">
        <v>161</v>
      </c>
      <c r="B162" s="1" t="s">
        <v>2147</v>
      </c>
      <c r="C162" s="1">
        <v>61</v>
      </c>
      <c r="H162" s="1" t="str" cm="1">
        <f t="array" ref="H162">INDEX($B$1:$B$222,I162+1)</f>
        <v>Rhea Madsen</v>
      </c>
      <c r="I162" s="1">
        <v>1</v>
      </c>
      <c r="J162" s="1">
        <v>69</v>
      </c>
      <c r="K162" s="1">
        <v>161</v>
      </c>
      <c r="L162" s="125">
        <v>0.245</v>
      </c>
    </row>
    <row r="163" spans="1:12" ht="14.5" x14ac:dyDescent="0.35">
      <c r="A163" s="1">
        <v>162</v>
      </c>
      <c r="B163" s="126" t="s">
        <v>2148</v>
      </c>
      <c r="C163" s="126">
        <v>80</v>
      </c>
      <c r="H163" s="1" t="str" cm="1">
        <f t="array" ref="H163">INDEX($B$1:$B$222,I163+1)</f>
        <v>Angela Newhouse</v>
      </c>
      <c r="I163" s="1">
        <v>34</v>
      </c>
      <c r="J163" s="1">
        <v>69</v>
      </c>
      <c r="K163" s="1">
        <v>161</v>
      </c>
      <c r="L163" s="125">
        <v>0.245</v>
      </c>
    </row>
    <row r="164" spans="1:12" ht="14.5" x14ac:dyDescent="0.35">
      <c r="A164" s="1">
        <v>163</v>
      </c>
      <c r="B164" s="126" t="s">
        <v>2149</v>
      </c>
      <c r="C164" s="126">
        <v>91</v>
      </c>
      <c r="H164" s="1" t="str" cm="1">
        <f t="array" ref="H164">INDEX($B$1:$B$222,I164+1)</f>
        <v>Nicole Strachan</v>
      </c>
      <c r="I164" s="1">
        <v>42</v>
      </c>
      <c r="J164" s="1">
        <v>69</v>
      </c>
      <c r="K164" s="1">
        <v>161</v>
      </c>
      <c r="L164" s="125">
        <v>0.245</v>
      </c>
    </row>
    <row r="165" spans="1:12" ht="14.5" x14ac:dyDescent="0.35">
      <c r="A165" s="1">
        <v>164</v>
      </c>
      <c r="B165" s="126" t="s">
        <v>2150</v>
      </c>
      <c r="C165" s="126">
        <v>87</v>
      </c>
      <c r="H165" s="1" t="str" cm="1">
        <f t="array" ref="H165">INDEX($B$1:$B$222,I165+1)</f>
        <v>Lisa Small</v>
      </c>
      <c r="I165" s="1">
        <v>91</v>
      </c>
      <c r="J165" s="1">
        <v>69</v>
      </c>
      <c r="K165" s="1">
        <v>161</v>
      </c>
      <c r="L165" s="125">
        <v>0.245</v>
      </c>
    </row>
    <row r="166" spans="1:12" ht="14.5" x14ac:dyDescent="0.35">
      <c r="A166" s="1">
        <v>165</v>
      </c>
      <c r="B166" s="126" t="s">
        <v>2151</v>
      </c>
      <c r="C166" s="126">
        <v>64</v>
      </c>
      <c r="H166" s="1" t="str" cm="1">
        <f t="array" ref="H166">INDEX($B$1:$B$222,I166+1)</f>
        <v>Christopher Hernandez</v>
      </c>
      <c r="I166" s="1">
        <v>121</v>
      </c>
      <c r="J166" s="1">
        <v>69</v>
      </c>
      <c r="K166" s="1">
        <v>161</v>
      </c>
      <c r="L166" s="125">
        <v>0.245</v>
      </c>
    </row>
    <row r="167" spans="1:12" ht="14.5" x14ac:dyDescent="0.35">
      <c r="A167" s="1">
        <v>166</v>
      </c>
      <c r="B167" s="126" t="s">
        <v>2152</v>
      </c>
      <c r="C167" s="126">
        <v>91</v>
      </c>
      <c r="H167" s="1" t="str" cm="1">
        <f t="array" ref="H167">INDEX($B$1:$B$222,I167+1)</f>
        <v>Ernesto G. Binkley</v>
      </c>
      <c r="I167" s="1">
        <v>177</v>
      </c>
      <c r="J167" s="1">
        <v>69</v>
      </c>
      <c r="K167" s="1">
        <v>161</v>
      </c>
      <c r="L167" s="125">
        <v>0.245</v>
      </c>
    </row>
    <row r="168" spans="1:12" ht="14.5" x14ac:dyDescent="0.35">
      <c r="A168" s="1">
        <v>167</v>
      </c>
      <c r="B168" s="126" t="s">
        <v>2153</v>
      </c>
      <c r="C168" s="126">
        <v>91</v>
      </c>
      <c r="H168" s="1" t="str" cm="1">
        <f t="array" ref="H168">INDEX($B$1:$B$222,I168+1)</f>
        <v>Edward J. Wagner</v>
      </c>
      <c r="I168" s="1">
        <v>202</v>
      </c>
      <c r="J168" s="1">
        <v>69</v>
      </c>
      <c r="K168" s="1">
        <v>161</v>
      </c>
      <c r="L168" s="125">
        <v>0.245</v>
      </c>
    </row>
    <row r="169" spans="1:12" x14ac:dyDescent="0.25">
      <c r="A169" s="1">
        <v>168</v>
      </c>
      <c r="B169" s="1" t="s">
        <v>2154</v>
      </c>
      <c r="C169" s="1">
        <v>66</v>
      </c>
      <c r="H169" s="1" t="str" cm="1">
        <f t="array" ref="H169">INDEX($B$1:$B$222,I169+1)</f>
        <v>Jody Stewart</v>
      </c>
      <c r="I169" s="1">
        <v>37</v>
      </c>
      <c r="J169" s="1">
        <v>68</v>
      </c>
      <c r="K169" s="1">
        <v>168</v>
      </c>
      <c r="L169" s="125">
        <v>0.23599999999999999</v>
      </c>
    </row>
    <row r="170" spans="1:12" x14ac:dyDescent="0.25">
      <c r="A170" s="1">
        <v>169</v>
      </c>
      <c r="B170" s="1" t="s">
        <v>2155</v>
      </c>
      <c r="C170" s="1">
        <v>70</v>
      </c>
      <c r="H170" s="1" t="str" cm="1">
        <f t="array" ref="H170">INDEX($B$1:$B$222,I170+1)</f>
        <v>Martha Song</v>
      </c>
      <c r="I170" s="1">
        <v>147</v>
      </c>
      <c r="J170" s="1">
        <v>68</v>
      </c>
      <c r="K170" s="1">
        <v>168</v>
      </c>
      <c r="L170" s="125">
        <v>0.23599999999999999</v>
      </c>
    </row>
    <row r="171" spans="1:12" x14ac:dyDescent="0.25">
      <c r="A171" s="1">
        <v>170</v>
      </c>
      <c r="B171" s="1" t="s">
        <v>2156</v>
      </c>
      <c r="C171" s="1">
        <v>57</v>
      </c>
      <c r="H171" s="1" t="str" cm="1">
        <f t="array" ref="H171">INDEX($B$1:$B$222,I171+1)</f>
        <v>Kenneth Horn</v>
      </c>
      <c r="I171" s="1">
        <v>47</v>
      </c>
      <c r="J171" s="1">
        <v>67</v>
      </c>
      <c r="K171" s="1">
        <v>170</v>
      </c>
      <c r="L171" s="125">
        <v>0.22700000000000001</v>
      </c>
    </row>
    <row r="172" spans="1:12" ht="14.5" x14ac:dyDescent="0.35">
      <c r="A172" s="1">
        <v>171</v>
      </c>
      <c r="B172" s="126" t="s">
        <v>2157</v>
      </c>
      <c r="C172" s="126">
        <v>94</v>
      </c>
      <c r="H172" s="1" t="str" cm="1">
        <f t="array" ref="H172">INDEX($B$1:$B$222,I172+1)</f>
        <v>Jody Ludwig</v>
      </c>
      <c r="I172" s="1">
        <v>159</v>
      </c>
      <c r="J172" s="1">
        <v>67</v>
      </c>
      <c r="K172" s="1">
        <v>170</v>
      </c>
      <c r="L172" s="125">
        <v>0.22700000000000001</v>
      </c>
    </row>
    <row r="173" spans="1:12" ht="14.5" x14ac:dyDescent="0.35">
      <c r="A173" s="1">
        <v>172</v>
      </c>
      <c r="B173" s="126" t="s">
        <v>2158</v>
      </c>
      <c r="C173" s="126">
        <v>96</v>
      </c>
      <c r="H173" s="1" t="str" cm="1">
        <f t="array" ref="H173">INDEX($B$1:$B$222,I173+1)</f>
        <v>Tina Moore</v>
      </c>
      <c r="I173" s="1">
        <v>40</v>
      </c>
      <c r="J173" s="1">
        <v>66</v>
      </c>
      <c r="K173" s="1">
        <v>172</v>
      </c>
      <c r="L173" s="125">
        <v>0.218</v>
      </c>
    </row>
    <row r="174" spans="1:12" ht="14.5" x14ac:dyDescent="0.35">
      <c r="A174" s="1">
        <v>173</v>
      </c>
      <c r="B174" s="126" t="s">
        <v>2159</v>
      </c>
      <c r="C174" s="126">
        <v>83</v>
      </c>
      <c r="H174" s="1" t="str" cm="1">
        <f t="array" ref="H174">INDEX($B$1:$B$222,I174+1)</f>
        <v>Michelle Z. Rowe</v>
      </c>
      <c r="I174" s="1">
        <v>168</v>
      </c>
      <c r="J174" s="1">
        <v>66</v>
      </c>
      <c r="K174" s="1">
        <v>172</v>
      </c>
      <c r="L174" s="125">
        <v>0.218</v>
      </c>
    </row>
    <row r="175" spans="1:12" ht="14.5" x14ac:dyDescent="0.35">
      <c r="A175" s="1">
        <v>174</v>
      </c>
      <c r="B175" s="126" t="s">
        <v>2160</v>
      </c>
      <c r="C175" s="126">
        <v>83</v>
      </c>
      <c r="H175" s="1" t="str" cm="1">
        <f t="array" ref="H175">INDEX($B$1:$B$222,I175+1)</f>
        <v>Orlando Sanders</v>
      </c>
      <c r="I175" s="1">
        <v>85</v>
      </c>
      <c r="J175" s="1">
        <v>65</v>
      </c>
      <c r="K175" s="1">
        <v>174</v>
      </c>
      <c r="L175" s="125">
        <v>0.20399999999999999</v>
      </c>
    </row>
    <row r="176" spans="1:12" ht="14.5" x14ac:dyDescent="0.35">
      <c r="A176" s="1">
        <v>175</v>
      </c>
      <c r="B176" s="126" t="s">
        <v>2161</v>
      </c>
      <c r="C176" s="126">
        <v>85</v>
      </c>
      <c r="H176" s="1" t="str" cm="1">
        <f t="array" ref="H176">INDEX($B$1:$B$222,I176+1)</f>
        <v>Brenda Williams</v>
      </c>
      <c r="I176" s="1">
        <v>141</v>
      </c>
      <c r="J176" s="1">
        <v>65</v>
      </c>
      <c r="K176" s="1">
        <v>174</v>
      </c>
      <c r="L176" s="125">
        <v>0.20399999999999999</v>
      </c>
    </row>
    <row r="177" spans="1:12" ht="14.5" x14ac:dyDescent="0.35">
      <c r="A177" s="1">
        <v>176</v>
      </c>
      <c r="B177" s="126" t="s">
        <v>2162</v>
      </c>
      <c r="C177" s="126">
        <v>86</v>
      </c>
      <c r="H177" s="1" t="str" cm="1">
        <f t="array" ref="H177">INDEX($B$1:$B$222,I177+1)</f>
        <v>Brandy Brooks</v>
      </c>
      <c r="I177" s="1">
        <v>192</v>
      </c>
      <c r="J177" s="1">
        <v>65</v>
      </c>
      <c r="K177" s="1">
        <v>174</v>
      </c>
      <c r="L177" s="125">
        <v>0.20399999999999999</v>
      </c>
    </row>
    <row r="178" spans="1:12" ht="14.5" x14ac:dyDescent="0.35">
      <c r="A178" s="1">
        <v>177</v>
      </c>
      <c r="B178" s="126" t="s">
        <v>2163</v>
      </c>
      <c r="C178" s="126">
        <v>69</v>
      </c>
      <c r="H178" s="1" t="str" cm="1">
        <f t="array" ref="H178">INDEX($B$1:$B$222,I178+1)</f>
        <v>Jennifer Bracero</v>
      </c>
      <c r="I178" s="1">
        <v>165</v>
      </c>
      <c r="J178" s="1">
        <v>64</v>
      </c>
      <c r="K178" s="1">
        <v>177</v>
      </c>
      <c r="L178" s="125">
        <v>0.2</v>
      </c>
    </row>
    <row r="179" spans="1:12" x14ac:dyDescent="0.25">
      <c r="A179" s="1">
        <v>178</v>
      </c>
      <c r="B179" s="1" t="s">
        <v>2164</v>
      </c>
      <c r="C179" s="1">
        <v>47</v>
      </c>
      <c r="H179" s="1" t="str" cm="1">
        <f t="array" ref="H179">INDEX($B$1:$B$222,I179+1)</f>
        <v>Randy Haywood</v>
      </c>
      <c r="I179" s="1">
        <v>57</v>
      </c>
      <c r="J179" s="1">
        <v>63</v>
      </c>
      <c r="K179" s="1">
        <v>178</v>
      </c>
      <c r="L179" s="125">
        <v>0.19</v>
      </c>
    </row>
    <row r="180" spans="1:12" x14ac:dyDescent="0.25">
      <c r="A180" s="1">
        <v>179</v>
      </c>
      <c r="B180" s="1" t="s">
        <v>2165</v>
      </c>
      <c r="C180" s="1">
        <v>73</v>
      </c>
      <c r="H180" s="1" t="str" cm="1">
        <f t="array" ref="H180">INDEX($B$1:$B$222,I180+1)</f>
        <v>Kevin H. Hernandez</v>
      </c>
      <c r="I180" s="1">
        <v>206</v>
      </c>
      <c r="J180" s="1">
        <v>63</v>
      </c>
      <c r="K180" s="1">
        <v>178</v>
      </c>
      <c r="L180" s="125">
        <v>0.19</v>
      </c>
    </row>
    <row r="181" spans="1:12" ht="14.5" x14ac:dyDescent="0.35">
      <c r="A181" s="1">
        <v>180</v>
      </c>
      <c r="B181" s="126" t="s">
        <v>2166</v>
      </c>
      <c r="C181" s="126">
        <v>82</v>
      </c>
      <c r="H181" s="1" t="str" cm="1">
        <f t="array" ref="H181">INDEX($B$1:$B$222,I181+1)</f>
        <v>Kevin Trujillo</v>
      </c>
      <c r="I181" s="1">
        <v>24</v>
      </c>
      <c r="J181" s="1">
        <v>62</v>
      </c>
      <c r="K181" s="1">
        <v>180</v>
      </c>
      <c r="L181" s="125">
        <v>0.16300000000000001</v>
      </c>
    </row>
    <row r="182" spans="1:12" ht="14.5" x14ac:dyDescent="0.35">
      <c r="A182" s="1">
        <v>181</v>
      </c>
      <c r="B182" s="126" t="s">
        <v>2167</v>
      </c>
      <c r="C182" s="126">
        <v>84</v>
      </c>
      <c r="H182" s="1" t="str" cm="1">
        <f t="array" ref="H182">INDEX($B$1:$B$222,I182+1)</f>
        <v>Christopher Olszewski</v>
      </c>
      <c r="I182" s="1">
        <v>27</v>
      </c>
      <c r="J182" s="1">
        <v>62</v>
      </c>
      <c r="K182" s="1">
        <v>180</v>
      </c>
      <c r="L182" s="125">
        <v>0.16300000000000001</v>
      </c>
    </row>
    <row r="183" spans="1:12" ht="14.5" x14ac:dyDescent="0.35">
      <c r="A183" s="1">
        <v>182</v>
      </c>
      <c r="B183" s="126" t="s">
        <v>2168</v>
      </c>
      <c r="C183" s="126">
        <v>91</v>
      </c>
      <c r="H183" s="1" t="str" cm="1">
        <f t="array" ref="H183">INDEX($B$1:$B$222,I183+1)</f>
        <v>James Mccarty</v>
      </c>
      <c r="I183" s="1">
        <v>61</v>
      </c>
      <c r="J183" s="1">
        <v>62</v>
      </c>
      <c r="K183" s="1">
        <v>180</v>
      </c>
      <c r="L183" s="125">
        <v>0.16300000000000001</v>
      </c>
    </row>
    <row r="184" spans="1:12" ht="14.5" x14ac:dyDescent="0.35">
      <c r="A184" s="1">
        <v>183</v>
      </c>
      <c r="B184" s="126" t="s">
        <v>2169</v>
      </c>
      <c r="C184" s="126">
        <v>84</v>
      </c>
      <c r="H184" s="1" t="str" cm="1">
        <f t="array" ref="H184">INDEX($B$1:$B$222,I184+1)</f>
        <v>Joseph Peterson</v>
      </c>
      <c r="I184" s="1">
        <v>62</v>
      </c>
      <c r="J184" s="1">
        <v>62</v>
      </c>
      <c r="K184" s="1">
        <v>180</v>
      </c>
      <c r="L184" s="125">
        <v>0.16300000000000001</v>
      </c>
    </row>
    <row r="185" spans="1:12" ht="14.5" x14ac:dyDescent="0.35">
      <c r="A185" s="1">
        <v>184</v>
      </c>
      <c r="B185" s="126" t="s">
        <v>2170</v>
      </c>
      <c r="C185" s="126">
        <v>84</v>
      </c>
      <c r="H185" s="1" t="str" cm="1">
        <f t="array" ref="H185">INDEX($B$1:$B$222,I185+1)</f>
        <v>Dianne Atwood</v>
      </c>
      <c r="I185" s="1">
        <v>90</v>
      </c>
      <c r="J185" s="1">
        <v>62</v>
      </c>
      <c r="K185" s="1">
        <v>180</v>
      </c>
      <c r="L185" s="125">
        <v>0.16300000000000001</v>
      </c>
    </row>
    <row r="186" spans="1:12" x14ac:dyDescent="0.25">
      <c r="A186" s="1">
        <v>185</v>
      </c>
      <c r="B186" s="1" t="s">
        <v>2171</v>
      </c>
      <c r="C186" s="1">
        <v>76</v>
      </c>
      <c r="H186" s="1" t="str" cm="1">
        <f t="array" ref="H186">INDEX($B$1:$B$222,I186+1)</f>
        <v>Annie Koch</v>
      </c>
      <c r="I186" s="1">
        <v>99</v>
      </c>
      <c r="J186" s="1">
        <v>62</v>
      </c>
      <c r="K186" s="1">
        <v>180</v>
      </c>
      <c r="L186" s="125">
        <v>0.16300000000000001</v>
      </c>
    </row>
    <row r="187" spans="1:12" x14ac:dyDescent="0.25">
      <c r="A187" s="1">
        <v>186</v>
      </c>
      <c r="B187" s="1" t="s">
        <v>2172</v>
      </c>
      <c r="C187" s="1">
        <v>47</v>
      </c>
      <c r="H187" s="1" t="str" cm="1">
        <f t="array" ref="H187">INDEX($B$1:$B$222,I187+1)</f>
        <v>Alberta Clark</v>
      </c>
      <c r="I187" s="1">
        <v>148</v>
      </c>
      <c r="J187" s="1">
        <v>61</v>
      </c>
      <c r="K187" s="1">
        <v>186</v>
      </c>
      <c r="L187" s="125">
        <v>0.154</v>
      </c>
    </row>
    <row r="188" spans="1:12" x14ac:dyDescent="0.25">
      <c r="A188" s="1">
        <v>187</v>
      </c>
      <c r="B188" s="1" t="s">
        <v>2173</v>
      </c>
      <c r="C188" s="1">
        <v>78</v>
      </c>
      <c r="H188" s="1" t="str" cm="1">
        <f t="array" ref="H188">INDEX($B$1:$B$222,I188+1)</f>
        <v>Michael Shelton</v>
      </c>
      <c r="I188" s="1">
        <v>161</v>
      </c>
      <c r="J188" s="1">
        <v>61</v>
      </c>
      <c r="K188" s="1">
        <v>186</v>
      </c>
      <c r="L188" s="125">
        <v>0.154</v>
      </c>
    </row>
    <row r="189" spans="1:12" x14ac:dyDescent="0.25">
      <c r="A189" s="1">
        <v>188</v>
      </c>
      <c r="B189" s="1" t="s">
        <v>2174</v>
      </c>
      <c r="C189" s="1">
        <v>76</v>
      </c>
      <c r="H189" s="1" t="str" cm="1">
        <f t="array" ref="H189">INDEX($B$1:$B$222,I189+1)</f>
        <v>Carol Palazzo</v>
      </c>
      <c r="I189" s="1">
        <v>43</v>
      </c>
      <c r="J189" s="1">
        <v>60</v>
      </c>
      <c r="K189" s="1">
        <v>188</v>
      </c>
      <c r="L189" s="125">
        <v>0.14000000000000001</v>
      </c>
    </row>
    <row r="190" spans="1:12" x14ac:dyDescent="0.25">
      <c r="A190" s="1">
        <v>189</v>
      </c>
      <c r="B190" s="1" t="s">
        <v>2175</v>
      </c>
      <c r="C190" s="1">
        <v>81</v>
      </c>
      <c r="H190" s="1" t="str" cm="1">
        <f t="array" ref="H190">INDEX($B$1:$B$222,I190+1)</f>
        <v>Christopher Lindley</v>
      </c>
      <c r="I190" s="1">
        <v>45</v>
      </c>
      <c r="J190" s="1">
        <v>60</v>
      </c>
      <c r="K190" s="1">
        <v>188</v>
      </c>
      <c r="L190" s="125">
        <v>0.14000000000000001</v>
      </c>
    </row>
    <row r="191" spans="1:12" ht="14.5" x14ac:dyDescent="0.35">
      <c r="A191" s="1">
        <v>190</v>
      </c>
      <c r="B191" s="126" t="s">
        <v>2176</v>
      </c>
      <c r="C191" s="126">
        <v>53</v>
      </c>
      <c r="H191" s="1" t="str" cm="1">
        <f t="array" ref="H191">INDEX($B$1:$B$222,I191+1)</f>
        <v>Bruce Dunn</v>
      </c>
      <c r="I191" s="1">
        <v>83</v>
      </c>
      <c r="J191" s="1">
        <v>60</v>
      </c>
      <c r="K191" s="1">
        <v>188</v>
      </c>
      <c r="L191" s="125">
        <v>0.14000000000000001</v>
      </c>
    </row>
    <row r="192" spans="1:12" x14ac:dyDescent="0.25">
      <c r="A192" s="1">
        <v>191</v>
      </c>
      <c r="B192" s="1" t="s">
        <v>2177</v>
      </c>
      <c r="C192" s="1">
        <v>54</v>
      </c>
      <c r="H192" s="1" t="str" cm="1">
        <f t="array" ref="H192">INDEX($B$1:$B$222,I192+1)</f>
        <v>Terry Torres</v>
      </c>
      <c r="I192" s="1">
        <v>120</v>
      </c>
      <c r="J192" s="1">
        <v>59</v>
      </c>
      <c r="K192" s="1">
        <v>191</v>
      </c>
      <c r="L192" s="125">
        <v>0.13600000000000001</v>
      </c>
    </row>
    <row r="193" spans="1:12" x14ac:dyDescent="0.25">
      <c r="A193" s="1">
        <v>192</v>
      </c>
      <c r="B193" s="1" t="s">
        <v>2178</v>
      </c>
      <c r="C193" s="1">
        <v>65</v>
      </c>
      <c r="H193" s="1" t="str" cm="1">
        <f t="array" ref="H193">INDEX($B$1:$B$222,I193+1)</f>
        <v>Daniel Nelson</v>
      </c>
      <c r="I193" s="1">
        <v>25</v>
      </c>
      <c r="J193" s="1">
        <v>58</v>
      </c>
      <c r="K193" s="1">
        <v>192</v>
      </c>
      <c r="L193" s="125">
        <v>0.127</v>
      </c>
    </row>
    <row r="194" spans="1:12" ht="14.5" x14ac:dyDescent="0.35">
      <c r="A194" s="1">
        <v>193</v>
      </c>
      <c r="B194" s="126" t="s">
        <v>2179</v>
      </c>
      <c r="C194" s="126">
        <v>96</v>
      </c>
      <c r="H194" s="1" t="str" cm="1">
        <f t="array" ref="H194">INDEX($B$1:$B$222,I194+1)</f>
        <v>Douglas Mak</v>
      </c>
      <c r="I194" s="1">
        <v>87</v>
      </c>
      <c r="J194" s="1">
        <v>58</v>
      </c>
      <c r="K194" s="1">
        <v>192</v>
      </c>
      <c r="L194" s="125">
        <v>0.127</v>
      </c>
    </row>
    <row r="195" spans="1:12" ht="14.5" x14ac:dyDescent="0.35">
      <c r="A195" s="1">
        <v>194</v>
      </c>
      <c r="B195" s="126" t="s">
        <v>2180</v>
      </c>
      <c r="C195" s="126">
        <v>92</v>
      </c>
      <c r="H195" s="1" t="str" cm="1">
        <f t="array" ref="H195">INDEX($B$1:$B$222,I195+1)</f>
        <v>Gary King</v>
      </c>
      <c r="I195" s="1">
        <v>170</v>
      </c>
      <c r="J195" s="1">
        <v>57</v>
      </c>
      <c r="K195" s="1">
        <v>194</v>
      </c>
      <c r="L195" s="125">
        <v>0.122</v>
      </c>
    </row>
    <row r="196" spans="1:12" ht="14.5" x14ac:dyDescent="0.35">
      <c r="A196" s="1">
        <v>195</v>
      </c>
      <c r="B196" s="126" t="s">
        <v>2181</v>
      </c>
      <c r="C196" s="126">
        <v>94</v>
      </c>
      <c r="H196" s="1" t="str" cm="1">
        <f t="array" ref="H196">INDEX($B$1:$B$222,I196+1)</f>
        <v>Jason Mathis</v>
      </c>
      <c r="I196" s="1">
        <v>117</v>
      </c>
      <c r="J196" s="1">
        <v>56</v>
      </c>
      <c r="K196" s="1">
        <v>195</v>
      </c>
      <c r="L196" s="125">
        <v>0.11799999999999999</v>
      </c>
    </row>
    <row r="197" spans="1:12" x14ac:dyDescent="0.25">
      <c r="A197" s="1">
        <v>196</v>
      </c>
      <c r="B197" s="1" t="s">
        <v>2182</v>
      </c>
      <c r="C197" s="1">
        <v>83</v>
      </c>
      <c r="H197" s="1" t="str" cm="1">
        <f t="array" ref="H197">INDEX($B$1:$B$222,I197+1)</f>
        <v>Mark Veliz</v>
      </c>
      <c r="I197" s="1">
        <v>38</v>
      </c>
      <c r="J197" s="1">
        <v>54</v>
      </c>
      <c r="K197" s="1">
        <v>196</v>
      </c>
      <c r="L197" s="125">
        <v>9.5000000000000001E-2</v>
      </c>
    </row>
    <row r="198" spans="1:12" ht="14.5" x14ac:dyDescent="0.35">
      <c r="A198" s="1">
        <v>197</v>
      </c>
      <c r="B198" s="126" t="s">
        <v>2183</v>
      </c>
      <c r="C198" s="126">
        <v>80</v>
      </c>
      <c r="H198" s="1" t="str" cm="1">
        <f t="array" ref="H198">INDEX($B$1:$B$222,I198+1)</f>
        <v>Phillip Carlson</v>
      </c>
      <c r="I198" s="1">
        <v>191</v>
      </c>
      <c r="J198" s="1">
        <v>54</v>
      </c>
      <c r="K198" s="1">
        <v>196</v>
      </c>
      <c r="L198" s="125">
        <v>9.5000000000000001E-2</v>
      </c>
    </row>
    <row r="199" spans="1:12" ht="14.5" x14ac:dyDescent="0.35">
      <c r="A199" s="1">
        <v>198</v>
      </c>
      <c r="B199" s="126" t="s">
        <v>2184</v>
      </c>
      <c r="C199" s="126">
        <v>83</v>
      </c>
      <c r="H199" s="1" t="str" cm="1">
        <f t="array" ref="H199">INDEX($B$1:$B$222,I199+1)</f>
        <v>Harold Lamar</v>
      </c>
      <c r="I199" s="1">
        <v>216</v>
      </c>
      <c r="J199" s="1">
        <v>54</v>
      </c>
      <c r="K199" s="1">
        <v>196</v>
      </c>
      <c r="L199" s="125">
        <v>9.5000000000000001E-2</v>
      </c>
    </row>
    <row r="200" spans="1:12" x14ac:dyDescent="0.25">
      <c r="A200" s="1">
        <v>199</v>
      </c>
      <c r="B200" s="1" t="s">
        <v>2185</v>
      </c>
      <c r="C200" s="1">
        <v>72</v>
      </c>
      <c r="H200" s="1" t="str" cm="1">
        <f t="array" ref="H200">INDEX($B$1:$B$222,I200+1)</f>
        <v>James Richards</v>
      </c>
      <c r="I200" s="1">
        <v>217</v>
      </c>
      <c r="J200" s="1">
        <v>54</v>
      </c>
      <c r="K200" s="1">
        <v>196</v>
      </c>
      <c r="L200" s="125">
        <v>9.5000000000000001E-2</v>
      </c>
    </row>
    <row r="201" spans="1:12" ht="14.5" x14ac:dyDescent="0.35">
      <c r="A201" s="1">
        <v>200</v>
      </c>
      <c r="B201" s="126" t="s">
        <v>2186</v>
      </c>
      <c r="C201" s="126">
        <v>85</v>
      </c>
      <c r="H201" s="1" t="str" cm="1">
        <f t="array" ref="H201">INDEX($B$1:$B$222,I201+1)</f>
        <v>Jackie Iliff</v>
      </c>
      <c r="I201" s="1">
        <v>218</v>
      </c>
      <c r="J201" s="1">
        <v>54</v>
      </c>
      <c r="K201" s="1">
        <v>196</v>
      </c>
      <c r="L201" s="125">
        <v>9.5000000000000001E-2</v>
      </c>
    </row>
    <row r="202" spans="1:12" ht="14.5" x14ac:dyDescent="0.35">
      <c r="A202" s="1">
        <v>201</v>
      </c>
      <c r="B202" s="126" t="s">
        <v>2187</v>
      </c>
      <c r="C202" s="126">
        <v>75</v>
      </c>
      <c r="H202" s="1" t="str" cm="1">
        <f t="array" ref="H202">INDEX($B$1:$B$222,I202+1)</f>
        <v>Robert Ashley</v>
      </c>
      <c r="I202" s="1">
        <v>53</v>
      </c>
      <c r="J202" s="1">
        <v>53</v>
      </c>
      <c r="K202" s="1">
        <v>201</v>
      </c>
      <c r="L202" s="125">
        <v>7.6999999999999999E-2</v>
      </c>
    </row>
    <row r="203" spans="1:12" ht="14.5" x14ac:dyDescent="0.35">
      <c r="A203" s="1">
        <v>202</v>
      </c>
      <c r="B203" s="126" t="s">
        <v>2188</v>
      </c>
      <c r="C203" s="126">
        <v>69</v>
      </c>
      <c r="H203" s="1" t="str" cm="1">
        <f t="array" ref="H203">INDEX($B$1:$B$222,I203+1)</f>
        <v>Justin Milliken</v>
      </c>
      <c r="I203" s="1">
        <v>126</v>
      </c>
      <c r="J203" s="1">
        <v>53</v>
      </c>
      <c r="K203" s="1">
        <v>201</v>
      </c>
      <c r="L203" s="125">
        <v>7.6999999999999999E-2</v>
      </c>
    </row>
    <row r="204" spans="1:12" x14ac:dyDescent="0.25">
      <c r="A204" s="1">
        <v>203</v>
      </c>
      <c r="B204" s="1" t="s">
        <v>2189</v>
      </c>
      <c r="C204" s="1">
        <v>27</v>
      </c>
      <c r="H204" s="1" t="str" cm="1">
        <f t="array" ref="H204">INDEX($B$1:$B$222,I204+1)</f>
        <v>Derek Moses</v>
      </c>
      <c r="I204" s="1">
        <v>158</v>
      </c>
      <c r="J204" s="1">
        <v>53</v>
      </c>
      <c r="K204" s="1">
        <v>201</v>
      </c>
      <c r="L204" s="125">
        <v>7.6999999999999999E-2</v>
      </c>
    </row>
    <row r="205" spans="1:12" ht="14.5" x14ac:dyDescent="0.35">
      <c r="A205" s="1">
        <v>204</v>
      </c>
      <c r="B205" s="126" t="s">
        <v>2190</v>
      </c>
      <c r="C205" s="126">
        <v>84</v>
      </c>
      <c r="H205" s="1" t="str" cm="1">
        <f t="array" ref="H205">INDEX($B$1:$B$222,I205+1)</f>
        <v>Lenore Martino</v>
      </c>
      <c r="I205" s="1">
        <v>190</v>
      </c>
      <c r="J205" s="1">
        <v>53</v>
      </c>
      <c r="K205" s="1">
        <v>201</v>
      </c>
      <c r="L205" s="125">
        <v>7.6999999999999999E-2</v>
      </c>
    </row>
    <row r="206" spans="1:12" x14ac:dyDescent="0.25">
      <c r="A206" s="1">
        <v>205</v>
      </c>
      <c r="B206" s="1" t="s">
        <v>2191</v>
      </c>
      <c r="C206" s="1">
        <v>77</v>
      </c>
      <c r="H206" s="1" t="str" cm="1">
        <f t="array" ref="H206">INDEX($B$1:$B$222,I206+1)</f>
        <v>Mark Jackson</v>
      </c>
      <c r="I206" s="1">
        <v>50</v>
      </c>
      <c r="J206" s="1">
        <v>52</v>
      </c>
      <c r="K206" s="1">
        <v>205</v>
      </c>
      <c r="L206" s="125">
        <v>6.8000000000000005E-2</v>
      </c>
    </row>
    <row r="207" spans="1:12" ht="14.5" x14ac:dyDescent="0.35">
      <c r="A207" s="1">
        <v>206</v>
      </c>
      <c r="B207" s="126" t="s">
        <v>2192</v>
      </c>
      <c r="C207" s="126">
        <v>63</v>
      </c>
      <c r="H207" s="1" t="str" cm="1">
        <f t="array" ref="H207">INDEX($B$1:$B$222,I207+1)</f>
        <v>Jennifer Valletta</v>
      </c>
      <c r="I207" s="1">
        <v>149</v>
      </c>
      <c r="J207" s="1">
        <v>52</v>
      </c>
      <c r="K207" s="1">
        <v>205</v>
      </c>
      <c r="L207" s="125">
        <v>6.8000000000000005E-2</v>
      </c>
    </row>
    <row r="208" spans="1:12" ht="14.5" x14ac:dyDescent="0.35">
      <c r="A208" s="1">
        <v>207</v>
      </c>
      <c r="B208" s="126" t="s">
        <v>2193</v>
      </c>
      <c r="C208" s="126">
        <v>86</v>
      </c>
      <c r="H208" s="1" t="str" cm="1">
        <f t="array" ref="H208">INDEX($B$1:$B$222,I208+1)</f>
        <v>Michael G. Welch</v>
      </c>
      <c r="I208" s="1">
        <v>6</v>
      </c>
      <c r="J208" s="1">
        <v>50</v>
      </c>
      <c r="K208" s="1">
        <v>207</v>
      </c>
      <c r="L208" s="125">
        <v>6.3E-2</v>
      </c>
    </row>
    <row r="209" spans="1:12" ht="14.5" x14ac:dyDescent="0.35">
      <c r="A209" s="1">
        <v>208</v>
      </c>
      <c r="B209" s="126" t="s">
        <v>2194</v>
      </c>
      <c r="C209" s="126">
        <v>96</v>
      </c>
      <c r="H209" s="1" t="str" cm="1">
        <f t="array" ref="H209">INDEX($B$1:$B$222,I209+1)</f>
        <v>Dolores Jones</v>
      </c>
      <c r="I209" s="1">
        <v>66</v>
      </c>
      <c r="J209" s="1">
        <v>49</v>
      </c>
      <c r="K209" s="1">
        <v>208</v>
      </c>
      <c r="L209" s="125">
        <v>5.3999999999999999E-2</v>
      </c>
    </row>
    <row r="210" spans="1:12" ht="14.5" x14ac:dyDescent="0.35">
      <c r="A210" s="1">
        <v>209</v>
      </c>
      <c r="B210" s="126" t="s">
        <v>2195</v>
      </c>
      <c r="C210" s="126">
        <v>98</v>
      </c>
      <c r="H210" s="1" t="str" cm="1">
        <f t="array" ref="H210">INDEX($B$1:$B$222,I210+1)</f>
        <v>Rafael Atkins</v>
      </c>
      <c r="I210" s="1">
        <v>132</v>
      </c>
      <c r="J210" s="1">
        <v>49</v>
      </c>
      <c r="K210" s="1">
        <v>208</v>
      </c>
      <c r="L210" s="125">
        <v>5.3999999999999999E-2</v>
      </c>
    </row>
    <row r="211" spans="1:12" ht="14.5" x14ac:dyDescent="0.35">
      <c r="A211" s="1">
        <v>210</v>
      </c>
      <c r="B211" s="126" t="s">
        <v>2196</v>
      </c>
      <c r="C211" s="126">
        <v>84</v>
      </c>
      <c r="H211" s="1" t="str" cm="1">
        <f t="array" ref="H211">INDEX($B$1:$B$222,I211+1)</f>
        <v>Marshall Sherman</v>
      </c>
      <c r="I211" s="1">
        <v>15</v>
      </c>
      <c r="J211" s="1">
        <v>48</v>
      </c>
      <c r="K211" s="1">
        <v>210</v>
      </c>
      <c r="L211" s="125">
        <v>0.05</v>
      </c>
    </row>
    <row r="212" spans="1:12" ht="14.5" x14ac:dyDescent="0.35">
      <c r="A212" s="1">
        <v>211</v>
      </c>
      <c r="B212" s="126" t="s">
        <v>2197</v>
      </c>
      <c r="C212" s="126">
        <v>84</v>
      </c>
      <c r="H212" s="1" t="str" cm="1">
        <f t="array" ref="H212">INDEX($B$1:$B$222,I212+1)</f>
        <v>James R. Bernal</v>
      </c>
      <c r="I212" s="1">
        <v>178</v>
      </c>
      <c r="J212" s="1">
        <v>47</v>
      </c>
      <c r="K212" s="1">
        <v>211</v>
      </c>
      <c r="L212" s="125">
        <v>0.04</v>
      </c>
    </row>
    <row r="213" spans="1:12" x14ac:dyDescent="0.25">
      <c r="A213" s="1">
        <v>212</v>
      </c>
      <c r="B213" s="1" t="s">
        <v>2198</v>
      </c>
      <c r="C213" s="1">
        <v>85</v>
      </c>
      <c r="H213" s="1" t="str" cm="1">
        <f t="array" ref="H213">INDEX($B$1:$B$222,I213+1)</f>
        <v>Paul K. Brown</v>
      </c>
      <c r="I213" s="1">
        <v>186</v>
      </c>
      <c r="J213" s="1">
        <v>47</v>
      </c>
      <c r="K213" s="1">
        <v>211</v>
      </c>
      <c r="L213" s="125">
        <v>0.04</v>
      </c>
    </row>
    <row r="214" spans="1:12" ht="14.5" x14ac:dyDescent="0.35">
      <c r="A214" s="1">
        <v>213</v>
      </c>
      <c r="B214" s="126" t="s">
        <v>2199</v>
      </c>
      <c r="C214" s="126">
        <v>80</v>
      </c>
      <c r="H214" s="1" t="str" cm="1">
        <f t="array" ref="H214">INDEX($B$1:$B$222,I214+1)</f>
        <v>Jane Smeltzer</v>
      </c>
      <c r="I214" s="1">
        <v>86</v>
      </c>
      <c r="J214" s="1">
        <v>40</v>
      </c>
      <c r="K214" s="1">
        <v>213</v>
      </c>
      <c r="L214" s="125">
        <v>3.5999999999999997E-2</v>
      </c>
    </row>
    <row r="215" spans="1:12" ht="14.5" x14ac:dyDescent="0.35">
      <c r="A215" s="1">
        <v>214</v>
      </c>
      <c r="B215" s="126" t="s">
        <v>2200</v>
      </c>
      <c r="C215" s="126">
        <v>87</v>
      </c>
      <c r="H215" s="1" t="str" cm="1">
        <f t="array" ref="H215">INDEX($B$1:$B$222,I215+1)</f>
        <v>Richard Carr</v>
      </c>
      <c r="I215" s="1">
        <v>220</v>
      </c>
      <c r="J215" s="1">
        <v>37</v>
      </c>
      <c r="K215" s="1">
        <v>214</v>
      </c>
      <c r="L215" s="125">
        <v>3.1E-2</v>
      </c>
    </row>
    <row r="216" spans="1:12" ht="14.5" x14ac:dyDescent="0.35">
      <c r="A216" s="1">
        <v>215</v>
      </c>
      <c r="B216" s="126" t="s">
        <v>2201</v>
      </c>
      <c r="C216" s="126">
        <v>91</v>
      </c>
      <c r="H216" s="1" t="str" cm="1">
        <f t="array" ref="H216">INDEX($B$1:$B$222,I216+1)</f>
        <v>William Hernandez</v>
      </c>
      <c r="I216" s="1">
        <v>21</v>
      </c>
      <c r="J216" s="1">
        <v>35</v>
      </c>
      <c r="K216" s="1">
        <v>215</v>
      </c>
      <c r="L216" s="125">
        <v>2.1999999999999999E-2</v>
      </c>
    </row>
    <row r="217" spans="1:12" x14ac:dyDescent="0.25">
      <c r="A217" s="1">
        <v>216</v>
      </c>
      <c r="B217" s="1" t="s">
        <v>2202</v>
      </c>
      <c r="C217" s="1">
        <v>54</v>
      </c>
      <c r="H217" s="1" t="str" cm="1">
        <f t="array" ref="H217">INDEX($B$1:$B$222,I217+1)</f>
        <v>Rosemary Ruben</v>
      </c>
      <c r="I217" s="1">
        <v>84</v>
      </c>
      <c r="J217" s="1">
        <v>35</v>
      </c>
      <c r="K217" s="1">
        <v>215</v>
      </c>
      <c r="L217" s="125">
        <v>2.1999999999999999E-2</v>
      </c>
    </row>
    <row r="218" spans="1:12" x14ac:dyDescent="0.25">
      <c r="A218" s="1">
        <v>217</v>
      </c>
      <c r="B218" s="1" t="s">
        <v>2203</v>
      </c>
      <c r="C218" s="1">
        <v>54</v>
      </c>
      <c r="H218" s="1" t="str" cm="1">
        <f t="array" ref="H218">INDEX($B$1:$B$222,I218+1)</f>
        <v>Alfred Johnson</v>
      </c>
      <c r="I218" s="1">
        <v>26</v>
      </c>
      <c r="J218" s="1">
        <v>34</v>
      </c>
      <c r="K218" s="1">
        <v>217</v>
      </c>
      <c r="L218" s="125">
        <v>1.7999999999999999E-2</v>
      </c>
    </row>
    <row r="219" spans="1:12" x14ac:dyDescent="0.25">
      <c r="A219" s="1">
        <v>218</v>
      </c>
      <c r="B219" s="1" t="s">
        <v>2204</v>
      </c>
      <c r="C219" s="1">
        <v>54</v>
      </c>
      <c r="H219" s="1" t="str" cm="1">
        <f t="array" ref="H219">INDEX($B$1:$B$222,I219+1)</f>
        <v>Robert Byrd</v>
      </c>
      <c r="I219" s="1">
        <v>105</v>
      </c>
      <c r="J219" s="1">
        <v>32</v>
      </c>
      <c r="K219" s="1">
        <v>218</v>
      </c>
      <c r="L219" s="125">
        <v>1.2999999999999999E-2</v>
      </c>
    </row>
    <row r="220" spans="1:12" ht="14.5" x14ac:dyDescent="0.35">
      <c r="A220" s="1">
        <v>219</v>
      </c>
      <c r="B220" s="126" t="s">
        <v>2205</v>
      </c>
      <c r="C220" s="126">
        <v>82</v>
      </c>
      <c r="H220" s="1" t="str" cm="1">
        <f t="array" ref="H220">INDEX($B$1:$B$222,I220+1)</f>
        <v>Arthur Henry</v>
      </c>
      <c r="I220" s="1">
        <v>122</v>
      </c>
      <c r="J220" s="1">
        <v>30</v>
      </c>
      <c r="K220" s="1">
        <v>219</v>
      </c>
      <c r="L220" s="125">
        <v>8.9999999999999993E-3</v>
      </c>
    </row>
    <row r="221" spans="1:12" x14ac:dyDescent="0.25">
      <c r="A221" s="1">
        <v>220</v>
      </c>
      <c r="B221" s="1" t="s">
        <v>2206</v>
      </c>
      <c r="C221" s="1">
        <v>37</v>
      </c>
      <c r="H221" s="1" t="str" cm="1">
        <f t="array" ref="H221">INDEX($B$1:$B$222,I221+1)</f>
        <v>Shirley Smith</v>
      </c>
      <c r="I221" s="1">
        <v>4</v>
      </c>
      <c r="J221" s="1">
        <v>28</v>
      </c>
      <c r="K221" s="1">
        <v>220</v>
      </c>
      <c r="L221" s="125">
        <v>4.0000000000000001E-3</v>
      </c>
    </row>
    <row r="222" spans="1:12" ht="13" thickBot="1" x14ac:dyDescent="0.3">
      <c r="A222" s="1">
        <v>221</v>
      </c>
      <c r="B222" s="1" t="s">
        <v>2207</v>
      </c>
      <c r="C222" s="1">
        <v>78</v>
      </c>
      <c r="H222" s="1" t="str" cm="1">
        <f t="array" ref="H222">INDEX($B$1:$B$222,I222+1)</f>
        <v>Catherine Talarico</v>
      </c>
      <c r="I222" s="123">
        <v>203</v>
      </c>
      <c r="J222" s="123">
        <v>27</v>
      </c>
      <c r="K222" s="123">
        <v>221</v>
      </c>
      <c r="L222" s="127">
        <v>0</v>
      </c>
    </row>
  </sheetData>
  <pageMargins left="0.75" right="0.75" top="1" bottom="1" header="0.5" footer="0.5"/>
  <pageSetup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E44BC-3994-4D96-A06F-56506B43897F}">
  <dimension ref="L10:Q510"/>
  <sheetViews>
    <sheetView zoomScaleNormal="100" workbookViewId="0">
      <selection activeCell="C24" sqref="C24"/>
    </sheetView>
  </sheetViews>
  <sheetFormatPr defaultColWidth="9.1796875" defaultRowHeight="12.5" x14ac:dyDescent="0.25"/>
  <cols>
    <col min="1" max="11" width="9.1796875" style="1"/>
    <col min="12" max="12" width="10.1796875" style="1" bestFit="1" customWidth="1"/>
    <col min="13" max="13" width="10.54296875" style="1" bestFit="1" customWidth="1"/>
    <col min="14" max="14" width="9.6328125" style="1" bestFit="1" customWidth="1"/>
    <col min="15" max="15" width="10.54296875" style="1" bestFit="1" customWidth="1"/>
    <col min="16" max="16" width="9.6328125" style="1" customWidth="1"/>
    <col min="17" max="16384" width="9.1796875" style="1"/>
  </cols>
  <sheetData>
    <row r="10" spans="12:17" ht="13" x14ac:dyDescent="0.3">
      <c r="N10" s="128" t="s">
        <v>2208</v>
      </c>
      <c r="O10" s="128" t="s">
        <v>2208</v>
      </c>
      <c r="Q10" s="112" t="s">
        <v>2209</v>
      </c>
    </row>
    <row r="11" spans="12:17" x14ac:dyDescent="0.25">
      <c r="L11" s="114" t="s">
        <v>2210</v>
      </c>
      <c r="M11" s="114" t="s">
        <v>2211</v>
      </c>
      <c r="N11" s="114" t="s">
        <v>2212</v>
      </c>
      <c r="O11" s="114" t="s">
        <v>2211</v>
      </c>
      <c r="Q11" s="1">
        <v>99</v>
      </c>
    </row>
    <row r="12" spans="12:17" ht="14" x14ac:dyDescent="0.3">
      <c r="L12" s="4">
        <v>89</v>
      </c>
      <c r="M12" s="129">
        <v>0.4</v>
      </c>
      <c r="N12" s="1">
        <f t="array" ref="N12:N16">FREQUENCY(Q11:Q510,L12:L16)</f>
        <v>219</v>
      </c>
      <c r="O12" s="130">
        <f t="shared" ref="O12:O16" si="0">SUM(N12)/SUM($N$12:$N$16)</f>
        <v>0.438</v>
      </c>
      <c r="Q12" s="1">
        <v>149</v>
      </c>
    </row>
    <row r="13" spans="12:17" ht="14" x14ac:dyDescent="0.3">
      <c r="L13" s="4">
        <v>99</v>
      </c>
      <c r="M13" s="129">
        <v>0.3</v>
      </c>
      <c r="N13" s="1">
        <v>150</v>
      </c>
      <c r="O13" s="130">
        <f t="shared" si="0"/>
        <v>0.3</v>
      </c>
      <c r="Q13" s="1">
        <v>99</v>
      </c>
    </row>
    <row r="14" spans="12:17" ht="14" x14ac:dyDescent="0.3">
      <c r="L14" s="4">
        <v>129</v>
      </c>
      <c r="M14" s="129">
        <v>0.15</v>
      </c>
      <c r="N14" s="1">
        <v>68</v>
      </c>
      <c r="O14" s="130">
        <f t="shared" si="0"/>
        <v>0.13600000000000001</v>
      </c>
      <c r="Q14" s="1">
        <v>89</v>
      </c>
    </row>
    <row r="15" spans="12:17" ht="14" x14ac:dyDescent="0.3">
      <c r="L15" s="4">
        <v>149</v>
      </c>
      <c r="M15" s="129">
        <v>0.1</v>
      </c>
      <c r="N15" s="1">
        <v>40</v>
      </c>
      <c r="O15" s="130">
        <f t="shared" si="0"/>
        <v>0.08</v>
      </c>
      <c r="Q15" s="1">
        <v>89</v>
      </c>
    </row>
    <row r="16" spans="12:17" ht="14" x14ac:dyDescent="0.3">
      <c r="L16" s="4">
        <v>169</v>
      </c>
      <c r="M16" s="129">
        <v>0.05</v>
      </c>
      <c r="N16" s="1">
        <v>23</v>
      </c>
      <c r="O16" s="130">
        <f t="shared" si="0"/>
        <v>4.5999999999999999E-2</v>
      </c>
      <c r="Q16" s="1">
        <v>89</v>
      </c>
    </row>
    <row r="17" spans="17:17" x14ac:dyDescent="0.25">
      <c r="Q17" s="1">
        <v>89</v>
      </c>
    </row>
    <row r="18" spans="17:17" x14ac:dyDescent="0.25">
      <c r="Q18" s="1">
        <v>99</v>
      </c>
    </row>
    <row r="19" spans="17:17" x14ac:dyDescent="0.25">
      <c r="Q19" s="1">
        <v>99</v>
      </c>
    </row>
    <row r="20" spans="17:17" x14ac:dyDescent="0.25">
      <c r="Q20" s="1">
        <v>89</v>
      </c>
    </row>
    <row r="21" spans="17:17" x14ac:dyDescent="0.25">
      <c r="Q21" s="1">
        <v>89</v>
      </c>
    </row>
    <row r="22" spans="17:17" x14ac:dyDescent="0.25">
      <c r="Q22" s="1">
        <v>99</v>
      </c>
    </row>
    <row r="23" spans="17:17" x14ac:dyDescent="0.25">
      <c r="Q23" s="1">
        <v>129</v>
      </c>
    </row>
    <row r="24" spans="17:17" x14ac:dyDescent="0.25">
      <c r="Q24" s="1">
        <v>149</v>
      </c>
    </row>
    <row r="25" spans="17:17" x14ac:dyDescent="0.25">
      <c r="Q25" s="1">
        <v>89</v>
      </c>
    </row>
    <row r="26" spans="17:17" x14ac:dyDescent="0.25">
      <c r="Q26" s="1">
        <v>129</v>
      </c>
    </row>
    <row r="27" spans="17:17" x14ac:dyDescent="0.25">
      <c r="Q27" s="1">
        <v>99</v>
      </c>
    </row>
    <row r="28" spans="17:17" x14ac:dyDescent="0.25">
      <c r="Q28" s="1">
        <v>129</v>
      </c>
    </row>
    <row r="29" spans="17:17" x14ac:dyDescent="0.25">
      <c r="Q29" s="1">
        <v>149</v>
      </c>
    </row>
    <row r="30" spans="17:17" x14ac:dyDescent="0.25">
      <c r="Q30" s="1">
        <v>89</v>
      </c>
    </row>
    <row r="31" spans="17:17" x14ac:dyDescent="0.25">
      <c r="Q31" s="1">
        <v>169</v>
      </c>
    </row>
    <row r="32" spans="17:17" x14ac:dyDescent="0.25">
      <c r="Q32" s="1">
        <v>89</v>
      </c>
    </row>
    <row r="33" spans="17:17" x14ac:dyDescent="0.25">
      <c r="Q33" s="1">
        <v>169</v>
      </c>
    </row>
    <row r="34" spans="17:17" x14ac:dyDescent="0.25">
      <c r="Q34" s="1">
        <v>89</v>
      </c>
    </row>
    <row r="35" spans="17:17" x14ac:dyDescent="0.25">
      <c r="Q35" s="1">
        <v>129</v>
      </c>
    </row>
    <row r="36" spans="17:17" x14ac:dyDescent="0.25">
      <c r="Q36" s="1">
        <v>129</v>
      </c>
    </row>
    <row r="37" spans="17:17" x14ac:dyDescent="0.25">
      <c r="Q37" s="1">
        <v>99</v>
      </c>
    </row>
    <row r="38" spans="17:17" x14ac:dyDescent="0.25">
      <c r="Q38" s="1">
        <v>89</v>
      </c>
    </row>
    <row r="39" spans="17:17" x14ac:dyDescent="0.25">
      <c r="Q39" s="1">
        <v>99</v>
      </c>
    </row>
    <row r="40" spans="17:17" x14ac:dyDescent="0.25">
      <c r="Q40" s="1">
        <v>99</v>
      </c>
    </row>
    <row r="41" spans="17:17" x14ac:dyDescent="0.25">
      <c r="Q41" s="1">
        <v>99</v>
      </c>
    </row>
    <row r="42" spans="17:17" x14ac:dyDescent="0.25">
      <c r="Q42" s="1">
        <v>99</v>
      </c>
    </row>
    <row r="43" spans="17:17" x14ac:dyDescent="0.25">
      <c r="Q43" s="1">
        <v>129</v>
      </c>
    </row>
    <row r="44" spans="17:17" x14ac:dyDescent="0.25">
      <c r="Q44" s="1">
        <v>99</v>
      </c>
    </row>
    <row r="45" spans="17:17" x14ac:dyDescent="0.25">
      <c r="Q45" s="1">
        <v>89</v>
      </c>
    </row>
    <row r="46" spans="17:17" x14ac:dyDescent="0.25">
      <c r="Q46" s="1">
        <v>89</v>
      </c>
    </row>
    <row r="47" spans="17:17" x14ac:dyDescent="0.25">
      <c r="Q47" s="1">
        <v>149</v>
      </c>
    </row>
    <row r="48" spans="17:17" x14ac:dyDescent="0.25">
      <c r="Q48" s="1">
        <v>149</v>
      </c>
    </row>
    <row r="49" spans="17:17" x14ac:dyDescent="0.25">
      <c r="Q49" s="1">
        <v>99</v>
      </c>
    </row>
    <row r="50" spans="17:17" x14ac:dyDescent="0.25">
      <c r="Q50" s="1">
        <v>99</v>
      </c>
    </row>
    <row r="51" spans="17:17" x14ac:dyDescent="0.25">
      <c r="Q51" s="1">
        <v>89</v>
      </c>
    </row>
    <row r="52" spans="17:17" x14ac:dyDescent="0.25">
      <c r="Q52" s="1">
        <v>99</v>
      </c>
    </row>
    <row r="53" spans="17:17" x14ac:dyDescent="0.25">
      <c r="Q53" s="1">
        <v>99</v>
      </c>
    </row>
    <row r="54" spans="17:17" x14ac:dyDescent="0.25">
      <c r="Q54" s="1">
        <v>129</v>
      </c>
    </row>
    <row r="55" spans="17:17" x14ac:dyDescent="0.25">
      <c r="Q55" s="1">
        <v>169</v>
      </c>
    </row>
    <row r="56" spans="17:17" x14ac:dyDescent="0.25">
      <c r="Q56" s="1">
        <v>89</v>
      </c>
    </row>
    <row r="57" spans="17:17" x14ac:dyDescent="0.25">
      <c r="Q57" s="1">
        <v>89</v>
      </c>
    </row>
    <row r="58" spans="17:17" x14ac:dyDescent="0.25">
      <c r="Q58" s="1">
        <v>89</v>
      </c>
    </row>
    <row r="59" spans="17:17" x14ac:dyDescent="0.25">
      <c r="Q59" s="1">
        <v>129</v>
      </c>
    </row>
    <row r="60" spans="17:17" x14ac:dyDescent="0.25">
      <c r="Q60" s="1">
        <v>129</v>
      </c>
    </row>
    <row r="61" spans="17:17" x14ac:dyDescent="0.25">
      <c r="Q61" s="1">
        <v>89</v>
      </c>
    </row>
    <row r="62" spans="17:17" x14ac:dyDescent="0.25">
      <c r="Q62" s="1">
        <v>129</v>
      </c>
    </row>
    <row r="63" spans="17:17" x14ac:dyDescent="0.25">
      <c r="Q63" s="1">
        <v>89</v>
      </c>
    </row>
    <row r="64" spans="17:17" x14ac:dyDescent="0.25">
      <c r="Q64" s="1">
        <v>99</v>
      </c>
    </row>
    <row r="65" spans="17:17" x14ac:dyDescent="0.25">
      <c r="Q65" s="1">
        <v>89</v>
      </c>
    </row>
    <row r="66" spans="17:17" x14ac:dyDescent="0.25">
      <c r="Q66" s="1">
        <v>89</v>
      </c>
    </row>
    <row r="67" spans="17:17" x14ac:dyDescent="0.25">
      <c r="Q67" s="1">
        <v>99</v>
      </c>
    </row>
    <row r="68" spans="17:17" x14ac:dyDescent="0.25">
      <c r="Q68" s="1">
        <v>89</v>
      </c>
    </row>
    <row r="69" spans="17:17" x14ac:dyDescent="0.25">
      <c r="Q69" s="1">
        <v>99</v>
      </c>
    </row>
    <row r="70" spans="17:17" x14ac:dyDescent="0.25">
      <c r="Q70" s="1">
        <v>149</v>
      </c>
    </row>
    <row r="71" spans="17:17" x14ac:dyDescent="0.25">
      <c r="Q71" s="1">
        <v>99</v>
      </c>
    </row>
    <row r="72" spans="17:17" x14ac:dyDescent="0.25">
      <c r="Q72" s="1">
        <v>89</v>
      </c>
    </row>
    <row r="73" spans="17:17" x14ac:dyDescent="0.25">
      <c r="Q73" s="1">
        <v>89</v>
      </c>
    </row>
    <row r="74" spans="17:17" x14ac:dyDescent="0.25">
      <c r="Q74" s="1">
        <v>99</v>
      </c>
    </row>
    <row r="75" spans="17:17" x14ac:dyDescent="0.25">
      <c r="Q75" s="1">
        <v>149</v>
      </c>
    </row>
    <row r="76" spans="17:17" x14ac:dyDescent="0.25">
      <c r="Q76" s="1">
        <v>89</v>
      </c>
    </row>
    <row r="77" spans="17:17" x14ac:dyDescent="0.25">
      <c r="Q77" s="1">
        <v>99</v>
      </c>
    </row>
    <row r="78" spans="17:17" x14ac:dyDescent="0.25">
      <c r="Q78" s="1">
        <v>89</v>
      </c>
    </row>
    <row r="79" spans="17:17" x14ac:dyDescent="0.25">
      <c r="Q79" s="1">
        <v>89</v>
      </c>
    </row>
    <row r="80" spans="17:17" x14ac:dyDescent="0.25">
      <c r="Q80" s="1">
        <v>169</v>
      </c>
    </row>
    <row r="81" spans="17:17" x14ac:dyDescent="0.25">
      <c r="Q81" s="1">
        <v>99</v>
      </c>
    </row>
    <row r="82" spans="17:17" x14ac:dyDescent="0.25">
      <c r="Q82" s="1">
        <v>99</v>
      </c>
    </row>
    <row r="83" spans="17:17" x14ac:dyDescent="0.25">
      <c r="Q83" s="1">
        <v>89</v>
      </c>
    </row>
    <row r="84" spans="17:17" x14ac:dyDescent="0.25">
      <c r="Q84" s="1">
        <v>89</v>
      </c>
    </row>
    <row r="85" spans="17:17" x14ac:dyDescent="0.25">
      <c r="Q85" s="1">
        <v>89</v>
      </c>
    </row>
    <row r="86" spans="17:17" x14ac:dyDescent="0.25">
      <c r="Q86" s="1">
        <v>89</v>
      </c>
    </row>
    <row r="87" spans="17:17" x14ac:dyDescent="0.25">
      <c r="Q87" s="1">
        <v>99</v>
      </c>
    </row>
    <row r="88" spans="17:17" x14ac:dyDescent="0.25">
      <c r="Q88" s="1">
        <v>129</v>
      </c>
    </row>
    <row r="89" spans="17:17" x14ac:dyDescent="0.25">
      <c r="Q89" s="1">
        <v>89</v>
      </c>
    </row>
    <row r="90" spans="17:17" x14ac:dyDescent="0.25">
      <c r="Q90" s="1">
        <v>89</v>
      </c>
    </row>
    <row r="91" spans="17:17" x14ac:dyDescent="0.25">
      <c r="Q91" s="1">
        <v>89</v>
      </c>
    </row>
    <row r="92" spans="17:17" x14ac:dyDescent="0.25">
      <c r="Q92" s="1">
        <v>99</v>
      </c>
    </row>
    <row r="93" spans="17:17" x14ac:dyDescent="0.25">
      <c r="Q93" s="1">
        <v>89</v>
      </c>
    </row>
    <row r="94" spans="17:17" x14ac:dyDescent="0.25">
      <c r="Q94" s="1">
        <v>169</v>
      </c>
    </row>
    <row r="95" spans="17:17" x14ac:dyDescent="0.25">
      <c r="Q95" s="1">
        <v>99</v>
      </c>
    </row>
    <row r="96" spans="17:17" x14ac:dyDescent="0.25">
      <c r="Q96" s="1">
        <v>99</v>
      </c>
    </row>
    <row r="97" spans="17:17" x14ac:dyDescent="0.25">
      <c r="Q97" s="1">
        <v>89</v>
      </c>
    </row>
    <row r="98" spans="17:17" x14ac:dyDescent="0.25">
      <c r="Q98" s="1">
        <v>89</v>
      </c>
    </row>
    <row r="99" spans="17:17" x14ac:dyDescent="0.25">
      <c r="Q99" s="1">
        <v>99</v>
      </c>
    </row>
    <row r="100" spans="17:17" x14ac:dyDescent="0.25">
      <c r="Q100" s="1">
        <v>89</v>
      </c>
    </row>
    <row r="101" spans="17:17" x14ac:dyDescent="0.25">
      <c r="Q101" s="1">
        <v>129</v>
      </c>
    </row>
    <row r="102" spans="17:17" x14ac:dyDescent="0.25">
      <c r="Q102" s="1">
        <v>169</v>
      </c>
    </row>
    <row r="103" spans="17:17" x14ac:dyDescent="0.25">
      <c r="Q103" s="1">
        <v>99</v>
      </c>
    </row>
    <row r="104" spans="17:17" x14ac:dyDescent="0.25">
      <c r="Q104" s="1">
        <v>99</v>
      </c>
    </row>
    <row r="105" spans="17:17" x14ac:dyDescent="0.25">
      <c r="Q105" s="1">
        <v>99</v>
      </c>
    </row>
    <row r="106" spans="17:17" x14ac:dyDescent="0.25">
      <c r="Q106" s="1">
        <v>129</v>
      </c>
    </row>
    <row r="107" spans="17:17" x14ac:dyDescent="0.25">
      <c r="Q107" s="1">
        <v>89</v>
      </c>
    </row>
    <row r="108" spans="17:17" x14ac:dyDescent="0.25">
      <c r="Q108" s="1">
        <v>149</v>
      </c>
    </row>
    <row r="109" spans="17:17" x14ac:dyDescent="0.25">
      <c r="Q109" s="1">
        <v>129</v>
      </c>
    </row>
    <row r="110" spans="17:17" x14ac:dyDescent="0.25">
      <c r="Q110" s="1">
        <v>99</v>
      </c>
    </row>
    <row r="111" spans="17:17" x14ac:dyDescent="0.25">
      <c r="Q111" s="1">
        <v>89</v>
      </c>
    </row>
    <row r="112" spans="17:17" x14ac:dyDescent="0.25">
      <c r="Q112" s="1">
        <v>89</v>
      </c>
    </row>
    <row r="113" spans="17:17" x14ac:dyDescent="0.25">
      <c r="Q113" s="1">
        <v>89</v>
      </c>
    </row>
    <row r="114" spans="17:17" x14ac:dyDescent="0.25">
      <c r="Q114" s="1">
        <v>99</v>
      </c>
    </row>
    <row r="115" spans="17:17" x14ac:dyDescent="0.25">
      <c r="Q115" s="1">
        <v>129</v>
      </c>
    </row>
    <row r="116" spans="17:17" x14ac:dyDescent="0.25">
      <c r="Q116" s="1">
        <v>89</v>
      </c>
    </row>
    <row r="117" spans="17:17" x14ac:dyDescent="0.25">
      <c r="Q117" s="1">
        <v>99</v>
      </c>
    </row>
    <row r="118" spans="17:17" x14ac:dyDescent="0.25">
      <c r="Q118" s="1">
        <v>99</v>
      </c>
    </row>
    <row r="119" spans="17:17" x14ac:dyDescent="0.25">
      <c r="Q119" s="1">
        <v>99</v>
      </c>
    </row>
    <row r="120" spans="17:17" x14ac:dyDescent="0.25">
      <c r="Q120" s="1">
        <v>99</v>
      </c>
    </row>
    <row r="121" spans="17:17" x14ac:dyDescent="0.25">
      <c r="Q121" s="1">
        <v>89</v>
      </c>
    </row>
    <row r="122" spans="17:17" x14ac:dyDescent="0.25">
      <c r="Q122" s="1">
        <v>169</v>
      </c>
    </row>
    <row r="123" spans="17:17" x14ac:dyDescent="0.25">
      <c r="Q123" s="1">
        <v>89</v>
      </c>
    </row>
    <row r="124" spans="17:17" x14ac:dyDescent="0.25">
      <c r="Q124" s="1">
        <v>89</v>
      </c>
    </row>
    <row r="125" spans="17:17" x14ac:dyDescent="0.25">
      <c r="Q125" s="1">
        <v>89</v>
      </c>
    </row>
    <row r="126" spans="17:17" x14ac:dyDescent="0.25">
      <c r="Q126" s="1">
        <v>149</v>
      </c>
    </row>
    <row r="127" spans="17:17" x14ac:dyDescent="0.25">
      <c r="Q127" s="1">
        <v>149</v>
      </c>
    </row>
    <row r="128" spans="17:17" x14ac:dyDescent="0.25">
      <c r="Q128" s="1">
        <v>89</v>
      </c>
    </row>
    <row r="129" spans="17:17" x14ac:dyDescent="0.25">
      <c r="Q129" s="1">
        <v>149</v>
      </c>
    </row>
    <row r="130" spans="17:17" x14ac:dyDescent="0.25">
      <c r="Q130" s="1">
        <v>89</v>
      </c>
    </row>
    <row r="131" spans="17:17" x14ac:dyDescent="0.25">
      <c r="Q131" s="1">
        <v>129</v>
      </c>
    </row>
    <row r="132" spans="17:17" x14ac:dyDescent="0.25">
      <c r="Q132" s="1">
        <v>89</v>
      </c>
    </row>
    <row r="133" spans="17:17" x14ac:dyDescent="0.25">
      <c r="Q133" s="1">
        <v>149</v>
      </c>
    </row>
    <row r="134" spans="17:17" x14ac:dyDescent="0.25">
      <c r="Q134" s="1">
        <v>89</v>
      </c>
    </row>
    <row r="135" spans="17:17" x14ac:dyDescent="0.25">
      <c r="Q135" s="1">
        <v>89</v>
      </c>
    </row>
    <row r="136" spans="17:17" x14ac:dyDescent="0.25">
      <c r="Q136" s="1">
        <v>99</v>
      </c>
    </row>
    <row r="137" spans="17:17" x14ac:dyDescent="0.25">
      <c r="Q137" s="1">
        <v>89</v>
      </c>
    </row>
    <row r="138" spans="17:17" x14ac:dyDescent="0.25">
      <c r="Q138" s="1">
        <v>89</v>
      </c>
    </row>
    <row r="139" spans="17:17" x14ac:dyDescent="0.25">
      <c r="Q139" s="1">
        <v>129</v>
      </c>
    </row>
    <row r="140" spans="17:17" x14ac:dyDescent="0.25">
      <c r="Q140" s="1">
        <v>89</v>
      </c>
    </row>
    <row r="141" spans="17:17" x14ac:dyDescent="0.25">
      <c r="Q141" s="1">
        <v>89</v>
      </c>
    </row>
    <row r="142" spans="17:17" x14ac:dyDescent="0.25">
      <c r="Q142" s="1">
        <v>99</v>
      </c>
    </row>
    <row r="143" spans="17:17" x14ac:dyDescent="0.25">
      <c r="Q143" s="1">
        <v>129</v>
      </c>
    </row>
    <row r="144" spans="17:17" x14ac:dyDescent="0.25">
      <c r="Q144" s="1">
        <v>99</v>
      </c>
    </row>
    <row r="145" spans="17:17" x14ac:dyDescent="0.25">
      <c r="Q145" s="1">
        <v>99</v>
      </c>
    </row>
    <row r="146" spans="17:17" x14ac:dyDescent="0.25">
      <c r="Q146" s="1">
        <v>89</v>
      </c>
    </row>
    <row r="147" spans="17:17" x14ac:dyDescent="0.25">
      <c r="Q147" s="1">
        <v>89</v>
      </c>
    </row>
    <row r="148" spans="17:17" x14ac:dyDescent="0.25">
      <c r="Q148" s="1">
        <v>89</v>
      </c>
    </row>
    <row r="149" spans="17:17" x14ac:dyDescent="0.25">
      <c r="Q149" s="1">
        <v>99</v>
      </c>
    </row>
    <row r="150" spans="17:17" x14ac:dyDescent="0.25">
      <c r="Q150" s="1">
        <v>129</v>
      </c>
    </row>
    <row r="151" spans="17:17" x14ac:dyDescent="0.25">
      <c r="Q151" s="1">
        <v>99</v>
      </c>
    </row>
    <row r="152" spans="17:17" x14ac:dyDescent="0.25">
      <c r="Q152" s="1">
        <v>89</v>
      </c>
    </row>
    <row r="153" spans="17:17" x14ac:dyDescent="0.25">
      <c r="Q153" s="1">
        <v>149</v>
      </c>
    </row>
    <row r="154" spans="17:17" x14ac:dyDescent="0.25">
      <c r="Q154" s="1">
        <v>129</v>
      </c>
    </row>
    <row r="155" spans="17:17" x14ac:dyDescent="0.25">
      <c r="Q155" s="1">
        <v>89</v>
      </c>
    </row>
    <row r="156" spans="17:17" x14ac:dyDescent="0.25">
      <c r="Q156" s="1">
        <v>89</v>
      </c>
    </row>
    <row r="157" spans="17:17" x14ac:dyDescent="0.25">
      <c r="Q157" s="1">
        <v>89</v>
      </c>
    </row>
    <row r="158" spans="17:17" x14ac:dyDescent="0.25">
      <c r="Q158" s="1">
        <v>129</v>
      </c>
    </row>
    <row r="159" spans="17:17" x14ac:dyDescent="0.25">
      <c r="Q159" s="1">
        <v>99</v>
      </c>
    </row>
    <row r="160" spans="17:17" x14ac:dyDescent="0.25">
      <c r="Q160" s="1">
        <v>129</v>
      </c>
    </row>
    <row r="161" spans="17:17" x14ac:dyDescent="0.25">
      <c r="Q161" s="1">
        <v>149</v>
      </c>
    </row>
    <row r="162" spans="17:17" x14ac:dyDescent="0.25">
      <c r="Q162" s="1">
        <v>99</v>
      </c>
    </row>
    <row r="163" spans="17:17" x14ac:dyDescent="0.25">
      <c r="Q163" s="1">
        <v>89</v>
      </c>
    </row>
    <row r="164" spans="17:17" x14ac:dyDescent="0.25">
      <c r="Q164" s="1">
        <v>99</v>
      </c>
    </row>
    <row r="165" spans="17:17" x14ac:dyDescent="0.25">
      <c r="Q165" s="1">
        <v>89</v>
      </c>
    </row>
    <row r="166" spans="17:17" x14ac:dyDescent="0.25">
      <c r="Q166" s="1">
        <v>89</v>
      </c>
    </row>
    <row r="167" spans="17:17" x14ac:dyDescent="0.25">
      <c r="Q167" s="1">
        <v>89</v>
      </c>
    </row>
    <row r="168" spans="17:17" x14ac:dyDescent="0.25">
      <c r="Q168" s="1">
        <v>89</v>
      </c>
    </row>
    <row r="169" spans="17:17" x14ac:dyDescent="0.25">
      <c r="Q169" s="1">
        <v>89</v>
      </c>
    </row>
    <row r="170" spans="17:17" x14ac:dyDescent="0.25">
      <c r="Q170" s="1">
        <v>99</v>
      </c>
    </row>
    <row r="171" spans="17:17" x14ac:dyDescent="0.25">
      <c r="Q171" s="1">
        <v>99</v>
      </c>
    </row>
    <row r="172" spans="17:17" x14ac:dyDescent="0.25">
      <c r="Q172" s="1">
        <v>129</v>
      </c>
    </row>
    <row r="173" spans="17:17" x14ac:dyDescent="0.25">
      <c r="Q173" s="1">
        <v>89</v>
      </c>
    </row>
    <row r="174" spans="17:17" x14ac:dyDescent="0.25">
      <c r="Q174" s="1">
        <v>129</v>
      </c>
    </row>
    <row r="175" spans="17:17" x14ac:dyDescent="0.25">
      <c r="Q175" s="1">
        <v>169</v>
      </c>
    </row>
    <row r="176" spans="17:17" x14ac:dyDescent="0.25">
      <c r="Q176" s="1">
        <v>89</v>
      </c>
    </row>
    <row r="177" spans="17:17" x14ac:dyDescent="0.25">
      <c r="Q177" s="1">
        <v>99</v>
      </c>
    </row>
    <row r="178" spans="17:17" x14ac:dyDescent="0.25">
      <c r="Q178" s="1">
        <v>99</v>
      </c>
    </row>
    <row r="179" spans="17:17" x14ac:dyDescent="0.25">
      <c r="Q179" s="1">
        <v>89</v>
      </c>
    </row>
    <row r="180" spans="17:17" x14ac:dyDescent="0.25">
      <c r="Q180" s="1">
        <v>169</v>
      </c>
    </row>
    <row r="181" spans="17:17" x14ac:dyDescent="0.25">
      <c r="Q181" s="1">
        <v>89</v>
      </c>
    </row>
    <row r="182" spans="17:17" x14ac:dyDescent="0.25">
      <c r="Q182" s="1">
        <v>89</v>
      </c>
    </row>
    <row r="183" spans="17:17" x14ac:dyDescent="0.25">
      <c r="Q183" s="1">
        <v>89</v>
      </c>
    </row>
    <row r="184" spans="17:17" x14ac:dyDescent="0.25">
      <c r="Q184" s="1">
        <v>89</v>
      </c>
    </row>
    <row r="185" spans="17:17" x14ac:dyDescent="0.25">
      <c r="Q185" s="1">
        <v>89</v>
      </c>
    </row>
    <row r="186" spans="17:17" x14ac:dyDescent="0.25">
      <c r="Q186" s="1">
        <v>89</v>
      </c>
    </row>
    <row r="187" spans="17:17" x14ac:dyDescent="0.25">
      <c r="Q187" s="1">
        <v>129</v>
      </c>
    </row>
    <row r="188" spans="17:17" x14ac:dyDescent="0.25">
      <c r="Q188" s="1">
        <v>129</v>
      </c>
    </row>
    <row r="189" spans="17:17" x14ac:dyDescent="0.25">
      <c r="Q189" s="1">
        <v>99</v>
      </c>
    </row>
    <row r="190" spans="17:17" x14ac:dyDescent="0.25">
      <c r="Q190" s="1">
        <v>89</v>
      </c>
    </row>
    <row r="191" spans="17:17" x14ac:dyDescent="0.25">
      <c r="Q191" s="1">
        <v>89</v>
      </c>
    </row>
    <row r="192" spans="17:17" x14ac:dyDescent="0.25">
      <c r="Q192" s="1">
        <v>99</v>
      </c>
    </row>
    <row r="193" spans="17:17" x14ac:dyDescent="0.25">
      <c r="Q193" s="1">
        <v>89</v>
      </c>
    </row>
    <row r="194" spans="17:17" x14ac:dyDescent="0.25">
      <c r="Q194" s="1">
        <v>129</v>
      </c>
    </row>
    <row r="195" spans="17:17" x14ac:dyDescent="0.25">
      <c r="Q195" s="1">
        <v>129</v>
      </c>
    </row>
    <row r="196" spans="17:17" x14ac:dyDescent="0.25">
      <c r="Q196" s="1">
        <v>129</v>
      </c>
    </row>
    <row r="197" spans="17:17" x14ac:dyDescent="0.25">
      <c r="Q197" s="1">
        <v>89</v>
      </c>
    </row>
    <row r="198" spans="17:17" x14ac:dyDescent="0.25">
      <c r="Q198" s="1">
        <v>89</v>
      </c>
    </row>
    <row r="199" spans="17:17" x14ac:dyDescent="0.25">
      <c r="Q199" s="1">
        <v>89</v>
      </c>
    </row>
    <row r="200" spans="17:17" x14ac:dyDescent="0.25">
      <c r="Q200" s="1">
        <v>99</v>
      </c>
    </row>
    <row r="201" spans="17:17" x14ac:dyDescent="0.25">
      <c r="Q201" s="1">
        <v>99</v>
      </c>
    </row>
    <row r="202" spans="17:17" x14ac:dyDescent="0.25">
      <c r="Q202" s="1">
        <v>169</v>
      </c>
    </row>
    <row r="203" spans="17:17" x14ac:dyDescent="0.25">
      <c r="Q203" s="1">
        <v>99</v>
      </c>
    </row>
    <row r="204" spans="17:17" x14ac:dyDescent="0.25">
      <c r="Q204" s="1">
        <v>129</v>
      </c>
    </row>
    <row r="205" spans="17:17" x14ac:dyDescent="0.25">
      <c r="Q205" s="1">
        <v>89</v>
      </c>
    </row>
    <row r="206" spans="17:17" x14ac:dyDescent="0.25">
      <c r="Q206" s="1">
        <v>89</v>
      </c>
    </row>
    <row r="207" spans="17:17" x14ac:dyDescent="0.25">
      <c r="Q207" s="1">
        <v>89</v>
      </c>
    </row>
    <row r="208" spans="17:17" x14ac:dyDescent="0.25">
      <c r="Q208" s="1">
        <v>129</v>
      </c>
    </row>
    <row r="209" spans="17:17" x14ac:dyDescent="0.25">
      <c r="Q209" s="1">
        <v>89</v>
      </c>
    </row>
    <row r="210" spans="17:17" x14ac:dyDescent="0.25">
      <c r="Q210" s="1">
        <v>89</v>
      </c>
    </row>
    <row r="211" spans="17:17" x14ac:dyDescent="0.25">
      <c r="Q211" s="1">
        <v>89</v>
      </c>
    </row>
    <row r="212" spans="17:17" x14ac:dyDescent="0.25">
      <c r="Q212" s="1">
        <v>89</v>
      </c>
    </row>
    <row r="213" spans="17:17" x14ac:dyDescent="0.25">
      <c r="Q213" s="1">
        <v>129</v>
      </c>
    </row>
    <row r="214" spans="17:17" x14ac:dyDescent="0.25">
      <c r="Q214" s="1">
        <v>129</v>
      </c>
    </row>
    <row r="215" spans="17:17" x14ac:dyDescent="0.25">
      <c r="Q215" s="1">
        <v>89</v>
      </c>
    </row>
    <row r="216" spans="17:17" x14ac:dyDescent="0.25">
      <c r="Q216" s="1">
        <v>89</v>
      </c>
    </row>
    <row r="217" spans="17:17" x14ac:dyDescent="0.25">
      <c r="Q217" s="1">
        <v>99</v>
      </c>
    </row>
    <row r="218" spans="17:17" x14ac:dyDescent="0.25">
      <c r="Q218" s="1">
        <v>99</v>
      </c>
    </row>
    <row r="219" spans="17:17" x14ac:dyDescent="0.25">
      <c r="Q219" s="1">
        <v>99</v>
      </c>
    </row>
    <row r="220" spans="17:17" x14ac:dyDescent="0.25">
      <c r="Q220" s="1">
        <v>89</v>
      </c>
    </row>
    <row r="221" spans="17:17" x14ac:dyDescent="0.25">
      <c r="Q221" s="1">
        <v>89</v>
      </c>
    </row>
    <row r="222" spans="17:17" x14ac:dyDescent="0.25">
      <c r="Q222" s="1">
        <v>149</v>
      </c>
    </row>
    <row r="223" spans="17:17" x14ac:dyDescent="0.25">
      <c r="Q223" s="1">
        <v>169</v>
      </c>
    </row>
    <row r="224" spans="17:17" x14ac:dyDescent="0.25">
      <c r="Q224" s="1">
        <v>99</v>
      </c>
    </row>
    <row r="225" spans="17:17" x14ac:dyDescent="0.25">
      <c r="Q225" s="1">
        <v>129</v>
      </c>
    </row>
    <row r="226" spans="17:17" x14ac:dyDescent="0.25">
      <c r="Q226" s="1">
        <v>99</v>
      </c>
    </row>
    <row r="227" spans="17:17" x14ac:dyDescent="0.25">
      <c r="Q227" s="1">
        <v>99</v>
      </c>
    </row>
    <row r="228" spans="17:17" x14ac:dyDescent="0.25">
      <c r="Q228" s="1">
        <v>129</v>
      </c>
    </row>
    <row r="229" spans="17:17" x14ac:dyDescent="0.25">
      <c r="Q229" s="1">
        <v>169</v>
      </c>
    </row>
    <row r="230" spans="17:17" x14ac:dyDescent="0.25">
      <c r="Q230" s="1">
        <v>99</v>
      </c>
    </row>
    <row r="231" spans="17:17" x14ac:dyDescent="0.25">
      <c r="Q231" s="1">
        <v>89</v>
      </c>
    </row>
    <row r="232" spans="17:17" x14ac:dyDescent="0.25">
      <c r="Q232" s="1">
        <v>99</v>
      </c>
    </row>
    <row r="233" spans="17:17" x14ac:dyDescent="0.25">
      <c r="Q233" s="1">
        <v>149</v>
      </c>
    </row>
    <row r="234" spans="17:17" x14ac:dyDescent="0.25">
      <c r="Q234" s="1">
        <v>89</v>
      </c>
    </row>
    <row r="235" spans="17:17" x14ac:dyDescent="0.25">
      <c r="Q235" s="1">
        <v>89</v>
      </c>
    </row>
    <row r="236" spans="17:17" x14ac:dyDescent="0.25">
      <c r="Q236" s="1">
        <v>99</v>
      </c>
    </row>
    <row r="237" spans="17:17" x14ac:dyDescent="0.25">
      <c r="Q237" s="1">
        <v>89</v>
      </c>
    </row>
    <row r="238" spans="17:17" x14ac:dyDescent="0.25">
      <c r="Q238" s="1">
        <v>99</v>
      </c>
    </row>
    <row r="239" spans="17:17" x14ac:dyDescent="0.25">
      <c r="Q239" s="1">
        <v>89</v>
      </c>
    </row>
    <row r="240" spans="17:17" x14ac:dyDescent="0.25">
      <c r="Q240" s="1">
        <v>89</v>
      </c>
    </row>
    <row r="241" spans="17:17" x14ac:dyDescent="0.25">
      <c r="Q241" s="1">
        <v>89</v>
      </c>
    </row>
    <row r="242" spans="17:17" x14ac:dyDescent="0.25">
      <c r="Q242" s="1">
        <v>89</v>
      </c>
    </row>
    <row r="243" spans="17:17" x14ac:dyDescent="0.25">
      <c r="Q243" s="1">
        <v>89</v>
      </c>
    </row>
    <row r="244" spans="17:17" x14ac:dyDescent="0.25">
      <c r="Q244" s="1">
        <v>99</v>
      </c>
    </row>
    <row r="245" spans="17:17" x14ac:dyDescent="0.25">
      <c r="Q245" s="1">
        <v>89</v>
      </c>
    </row>
    <row r="246" spans="17:17" x14ac:dyDescent="0.25">
      <c r="Q246" s="1">
        <v>89</v>
      </c>
    </row>
    <row r="247" spans="17:17" x14ac:dyDescent="0.25">
      <c r="Q247" s="1">
        <v>99</v>
      </c>
    </row>
    <row r="248" spans="17:17" x14ac:dyDescent="0.25">
      <c r="Q248" s="1">
        <v>99</v>
      </c>
    </row>
    <row r="249" spans="17:17" x14ac:dyDescent="0.25">
      <c r="Q249" s="1">
        <v>89</v>
      </c>
    </row>
    <row r="250" spans="17:17" x14ac:dyDescent="0.25">
      <c r="Q250" s="1">
        <v>89</v>
      </c>
    </row>
    <row r="251" spans="17:17" x14ac:dyDescent="0.25">
      <c r="Q251" s="1">
        <v>99</v>
      </c>
    </row>
    <row r="252" spans="17:17" x14ac:dyDescent="0.25">
      <c r="Q252" s="1">
        <v>169</v>
      </c>
    </row>
    <row r="253" spans="17:17" x14ac:dyDescent="0.25">
      <c r="Q253" s="1">
        <v>99</v>
      </c>
    </row>
    <row r="254" spans="17:17" x14ac:dyDescent="0.25">
      <c r="Q254" s="1">
        <v>149</v>
      </c>
    </row>
    <row r="255" spans="17:17" x14ac:dyDescent="0.25">
      <c r="Q255" s="1">
        <v>89</v>
      </c>
    </row>
    <row r="256" spans="17:17" x14ac:dyDescent="0.25">
      <c r="Q256" s="1">
        <v>89</v>
      </c>
    </row>
    <row r="257" spans="17:17" x14ac:dyDescent="0.25">
      <c r="Q257" s="1">
        <v>89</v>
      </c>
    </row>
    <row r="258" spans="17:17" x14ac:dyDescent="0.25">
      <c r="Q258" s="1">
        <v>129</v>
      </c>
    </row>
    <row r="259" spans="17:17" x14ac:dyDescent="0.25">
      <c r="Q259" s="1">
        <v>149</v>
      </c>
    </row>
    <row r="260" spans="17:17" x14ac:dyDescent="0.25">
      <c r="Q260" s="1">
        <v>89</v>
      </c>
    </row>
    <row r="261" spans="17:17" x14ac:dyDescent="0.25">
      <c r="Q261" s="1">
        <v>89</v>
      </c>
    </row>
    <row r="262" spans="17:17" x14ac:dyDescent="0.25">
      <c r="Q262" s="1">
        <v>99</v>
      </c>
    </row>
    <row r="263" spans="17:17" x14ac:dyDescent="0.25">
      <c r="Q263" s="1">
        <v>149</v>
      </c>
    </row>
    <row r="264" spans="17:17" x14ac:dyDescent="0.25">
      <c r="Q264" s="1">
        <v>89</v>
      </c>
    </row>
    <row r="265" spans="17:17" x14ac:dyDescent="0.25">
      <c r="Q265" s="1">
        <v>169</v>
      </c>
    </row>
    <row r="266" spans="17:17" x14ac:dyDescent="0.25">
      <c r="Q266" s="1">
        <v>89</v>
      </c>
    </row>
    <row r="267" spans="17:17" x14ac:dyDescent="0.25">
      <c r="Q267" s="1">
        <v>99</v>
      </c>
    </row>
    <row r="268" spans="17:17" x14ac:dyDescent="0.25">
      <c r="Q268" s="1">
        <v>99</v>
      </c>
    </row>
    <row r="269" spans="17:17" x14ac:dyDescent="0.25">
      <c r="Q269" s="1">
        <v>129</v>
      </c>
    </row>
    <row r="270" spans="17:17" x14ac:dyDescent="0.25">
      <c r="Q270" s="1">
        <v>89</v>
      </c>
    </row>
    <row r="271" spans="17:17" x14ac:dyDescent="0.25">
      <c r="Q271" s="1">
        <v>99</v>
      </c>
    </row>
    <row r="272" spans="17:17" x14ac:dyDescent="0.25">
      <c r="Q272" s="1">
        <v>99</v>
      </c>
    </row>
    <row r="273" spans="17:17" x14ac:dyDescent="0.25">
      <c r="Q273" s="1">
        <v>129</v>
      </c>
    </row>
    <row r="274" spans="17:17" x14ac:dyDescent="0.25">
      <c r="Q274" s="1">
        <v>129</v>
      </c>
    </row>
    <row r="275" spans="17:17" x14ac:dyDescent="0.25">
      <c r="Q275" s="1">
        <v>89</v>
      </c>
    </row>
    <row r="276" spans="17:17" x14ac:dyDescent="0.25">
      <c r="Q276" s="1">
        <v>129</v>
      </c>
    </row>
    <row r="277" spans="17:17" x14ac:dyDescent="0.25">
      <c r="Q277" s="1">
        <v>89</v>
      </c>
    </row>
    <row r="278" spans="17:17" x14ac:dyDescent="0.25">
      <c r="Q278" s="1">
        <v>89</v>
      </c>
    </row>
    <row r="279" spans="17:17" x14ac:dyDescent="0.25">
      <c r="Q279" s="1">
        <v>99</v>
      </c>
    </row>
    <row r="280" spans="17:17" x14ac:dyDescent="0.25">
      <c r="Q280" s="1">
        <v>89</v>
      </c>
    </row>
    <row r="281" spans="17:17" x14ac:dyDescent="0.25">
      <c r="Q281" s="1">
        <v>99</v>
      </c>
    </row>
    <row r="282" spans="17:17" x14ac:dyDescent="0.25">
      <c r="Q282" s="1">
        <v>99</v>
      </c>
    </row>
    <row r="283" spans="17:17" x14ac:dyDescent="0.25">
      <c r="Q283" s="1">
        <v>99</v>
      </c>
    </row>
    <row r="284" spans="17:17" x14ac:dyDescent="0.25">
      <c r="Q284" s="1">
        <v>89</v>
      </c>
    </row>
    <row r="285" spans="17:17" x14ac:dyDescent="0.25">
      <c r="Q285" s="1">
        <v>99</v>
      </c>
    </row>
    <row r="286" spans="17:17" x14ac:dyDescent="0.25">
      <c r="Q286" s="1">
        <v>99</v>
      </c>
    </row>
    <row r="287" spans="17:17" x14ac:dyDescent="0.25">
      <c r="Q287" s="1">
        <v>89</v>
      </c>
    </row>
    <row r="288" spans="17:17" x14ac:dyDescent="0.25">
      <c r="Q288" s="1">
        <v>89</v>
      </c>
    </row>
    <row r="289" spans="17:17" x14ac:dyDescent="0.25">
      <c r="Q289" s="1">
        <v>99</v>
      </c>
    </row>
    <row r="290" spans="17:17" x14ac:dyDescent="0.25">
      <c r="Q290" s="1">
        <v>169</v>
      </c>
    </row>
    <row r="291" spans="17:17" x14ac:dyDescent="0.25">
      <c r="Q291" s="1">
        <v>99</v>
      </c>
    </row>
    <row r="292" spans="17:17" x14ac:dyDescent="0.25">
      <c r="Q292" s="1">
        <v>129</v>
      </c>
    </row>
    <row r="293" spans="17:17" x14ac:dyDescent="0.25">
      <c r="Q293" s="1">
        <v>99</v>
      </c>
    </row>
    <row r="294" spans="17:17" x14ac:dyDescent="0.25">
      <c r="Q294" s="1">
        <v>89</v>
      </c>
    </row>
    <row r="295" spans="17:17" x14ac:dyDescent="0.25">
      <c r="Q295" s="1">
        <v>89</v>
      </c>
    </row>
    <row r="296" spans="17:17" x14ac:dyDescent="0.25">
      <c r="Q296" s="1">
        <v>129</v>
      </c>
    </row>
    <row r="297" spans="17:17" x14ac:dyDescent="0.25">
      <c r="Q297" s="1">
        <v>89</v>
      </c>
    </row>
    <row r="298" spans="17:17" x14ac:dyDescent="0.25">
      <c r="Q298" s="1">
        <v>99</v>
      </c>
    </row>
    <row r="299" spans="17:17" x14ac:dyDescent="0.25">
      <c r="Q299" s="1">
        <v>89</v>
      </c>
    </row>
    <row r="300" spans="17:17" x14ac:dyDescent="0.25">
      <c r="Q300" s="1">
        <v>149</v>
      </c>
    </row>
    <row r="301" spans="17:17" x14ac:dyDescent="0.25">
      <c r="Q301" s="1">
        <v>89</v>
      </c>
    </row>
    <row r="302" spans="17:17" x14ac:dyDescent="0.25">
      <c r="Q302" s="1">
        <v>89</v>
      </c>
    </row>
    <row r="303" spans="17:17" x14ac:dyDescent="0.25">
      <c r="Q303" s="1">
        <v>89</v>
      </c>
    </row>
    <row r="304" spans="17:17" x14ac:dyDescent="0.25">
      <c r="Q304" s="1">
        <v>99</v>
      </c>
    </row>
    <row r="305" spans="17:17" x14ac:dyDescent="0.25">
      <c r="Q305" s="1">
        <v>129</v>
      </c>
    </row>
    <row r="306" spans="17:17" x14ac:dyDescent="0.25">
      <c r="Q306" s="1">
        <v>99</v>
      </c>
    </row>
    <row r="307" spans="17:17" x14ac:dyDescent="0.25">
      <c r="Q307" s="1">
        <v>99</v>
      </c>
    </row>
    <row r="308" spans="17:17" x14ac:dyDescent="0.25">
      <c r="Q308" s="1">
        <v>89</v>
      </c>
    </row>
    <row r="309" spans="17:17" x14ac:dyDescent="0.25">
      <c r="Q309" s="1">
        <v>129</v>
      </c>
    </row>
    <row r="310" spans="17:17" x14ac:dyDescent="0.25">
      <c r="Q310" s="1">
        <v>149</v>
      </c>
    </row>
    <row r="311" spans="17:17" x14ac:dyDescent="0.25">
      <c r="Q311" s="1">
        <v>89</v>
      </c>
    </row>
    <row r="312" spans="17:17" x14ac:dyDescent="0.25">
      <c r="Q312" s="1">
        <v>99</v>
      </c>
    </row>
    <row r="313" spans="17:17" x14ac:dyDescent="0.25">
      <c r="Q313" s="1">
        <v>99</v>
      </c>
    </row>
    <row r="314" spans="17:17" x14ac:dyDescent="0.25">
      <c r="Q314" s="1">
        <v>99</v>
      </c>
    </row>
    <row r="315" spans="17:17" x14ac:dyDescent="0.25">
      <c r="Q315" s="1">
        <v>89</v>
      </c>
    </row>
    <row r="316" spans="17:17" x14ac:dyDescent="0.25">
      <c r="Q316" s="1">
        <v>149</v>
      </c>
    </row>
    <row r="317" spans="17:17" x14ac:dyDescent="0.25">
      <c r="Q317" s="1">
        <v>89</v>
      </c>
    </row>
    <row r="318" spans="17:17" x14ac:dyDescent="0.25">
      <c r="Q318" s="1">
        <v>149</v>
      </c>
    </row>
    <row r="319" spans="17:17" x14ac:dyDescent="0.25">
      <c r="Q319" s="1">
        <v>149</v>
      </c>
    </row>
    <row r="320" spans="17:17" x14ac:dyDescent="0.25">
      <c r="Q320" s="1">
        <v>89</v>
      </c>
    </row>
    <row r="321" spans="17:17" x14ac:dyDescent="0.25">
      <c r="Q321" s="1">
        <v>99</v>
      </c>
    </row>
    <row r="322" spans="17:17" x14ac:dyDescent="0.25">
      <c r="Q322" s="1">
        <v>129</v>
      </c>
    </row>
    <row r="323" spans="17:17" x14ac:dyDescent="0.25">
      <c r="Q323" s="1">
        <v>89</v>
      </c>
    </row>
    <row r="324" spans="17:17" x14ac:dyDescent="0.25">
      <c r="Q324" s="1">
        <v>129</v>
      </c>
    </row>
    <row r="325" spans="17:17" x14ac:dyDescent="0.25">
      <c r="Q325" s="1">
        <v>89</v>
      </c>
    </row>
    <row r="326" spans="17:17" x14ac:dyDescent="0.25">
      <c r="Q326" s="1">
        <v>89</v>
      </c>
    </row>
    <row r="327" spans="17:17" x14ac:dyDescent="0.25">
      <c r="Q327" s="1">
        <v>169</v>
      </c>
    </row>
    <row r="328" spans="17:17" x14ac:dyDescent="0.25">
      <c r="Q328" s="1">
        <v>99</v>
      </c>
    </row>
    <row r="329" spans="17:17" x14ac:dyDescent="0.25">
      <c r="Q329" s="1">
        <v>129</v>
      </c>
    </row>
    <row r="330" spans="17:17" x14ac:dyDescent="0.25">
      <c r="Q330" s="1">
        <v>149</v>
      </c>
    </row>
    <row r="331" spans="17:17" x14ac:dyDescent="0.25">
      <c r="Q331" s="1">
        <v>99</v>
      </c>
    </row>
    <row r="332" spans="17:17" x14ac:dyDescent="0.25">
      <c r="Q332" s="1">
        <v>149</v>
      </c>
    </row>
    <row r="333" spans="17:17" x14ac:dyDescent="0.25">
      <c r="Q333" s="1">
        <v>89</v>
      </c>
    </row>
    <row r="334" spans="17:17" x14ac:dyDescent="0.25">
      <c r="Q334" s="1">
        <v>89</v>
      </c>
    </row>
    <row r="335" spans="17:17" x14ac:dyDescent="0.25">
      <c r="Q335" s="1">
        <v>89</v>
      </c>
    </row>
    <row r="336" spans="17:17" x14ac:dyDescent="0.25">
      <c r="Q336" s="1">
        <v>89</v>
      </c>
    </row>
    <row r="337" spans="17:17" x14ac:dyDescent="0.25">
      <c r="Q337" s="1">
        <v>89</v>
      </c>
    </row>
    <row r="338" spans="17:17" x14ac:dyDescent="0.25">
      <c r="Q338" s="1">
        <v>99</v>
      </c>
    </row>
    <row r="339" spans="17:17" x14ac:dyDescent="0.25">
      <c r="Q339" s="1">
        <v>89</v>
      </c>
    </row>
    <row r="340" spans="17:17" x14ac:dyDescent="0.25">
      <c r="Q340" s="1">
        <v>99</v>
      </c>
    </row>
    <row r="341" spans="17:17" x14ac:dyDescent="0.25">
      <c r="Q341" s="1">
        <v>89</v>
      </c>
    </row>
    <row r="342" spans="17:17" x14ac:dyDescent="0.25">
      <c r="Q342" s="1">
        <v>129</v>
      </c>
    </row>
    <row r="343" spans="17:17" x14ac:dyDescent="0.25">
      <c r="Q343" s="1">
        <v>99</v>
      </c>
    </row>
    <row r="344" spans="17:17" x14ac:dyDescent="0.25">
      <c r="Q344" s="1">
        <v>89</v>
      </c>
    </row>
    <row r="345" spans="17:17" x14ac:dyDescent="0.25">
      <c r="Q345" s="1">
        <v>129</v>
      </c>
    </row>
    <row r="346" spans="17:17" x14ac:dyDescent="0.25">
      <c r="Q346" s="1">
        <v>129</v>
      </c>
    </row>
    <row r="347" spans="17:17" x14ac:dyDescent="0.25">
      <c r="Q347" s="1">
        <v>99</v>
      </c>
    </row>
    <row r="348" spans="17:17" x14ac:dyDescent="0.25">
      <c r="Q348" s="1">
        <v>89</v>
      </c>
    </row>
    <row r="349" spans="17:17" x14ac:dyDescent="0.25">
      <c r="Q349" s="1">
        <v>89</v>
      </c>
    </row>
    <row r="350" spans="17:17" x14ac:dyDescent="0.25">
      <c r="Q350" s="1">
        <v>129</v>
      </c>
    </row>
    <row r="351" spans="17:17" x14ac:dyDescent="0.25">
      <c r="Q351" s="1">
        <v>169</v>
      </c>
    </row>
    <row r="352" spans="17:17" x14ac:dyDescent="0.25">
      <c r="Q352" s="1">
        <v>99</v>
      </c>
    </row>
    <row r="353" spans="17:17" x14ac:dyDescent="0.25">
      <c r="Q353" s="1">
        <v>89</v>
      </c>
    </row>
    <row r="354" spans="17:17" x14ac:dyDescent="0.25">
      <c r="Q354" s="1">
        <v>89</v>
      </c>
    </row>
    <row r="355" spans="17:17" x14ac:dyDescent="0.25">
      <c r="Q355" s="1">
        <v>89</v>
      </c>
    </row>
    <row r="356" spans="17:17" x14ac:dyDescent="0.25">
      <c r="Q356" s="1">
        <v>99</v>
      </c>
    </row>
    <row r="357" spans="17:17" x14ac:dyDescent="0.25">
      <c r="Q357" s="1">
        <v>99</v>
      </c>
    </row>
    <row r="358" spans="17:17" x14ac:dyDescent="0.25">
      <c r="Q358" s="1">
        <v>149</v>
      </c>
    </row>
    <row r="359" spans="17:17" x14ac:dyDescent="0.25">
      <c r="Q359" s="1">
        <v>149</v>
      </c>
    </row>
    <row r="360" spans="17:17" x14ac:dyDescent="0.25">
      <c r="Q360" s="1">
        <v>89</v>
      </c>
    </row>
    <row r="361" spans="17:17" x14ac:dyDescent="0.25">
      <c r="Q361" s="1">
        <v>89</v>
      </c>
    </row>
    <row r="362" spans="17:17" x14ac:dyDescent="0.25">
      <c r="Q362" s="1">
        <v>89</v>
      </c>
    </row>
    <row r="363" spans="17:17" x14ac:dyDescent="0.25">
      <c r="Q363" s="1">
        <v>89</v>
      </c>
    </row>
    <row r="364" spans="17:17" x14ac:dyDescent="0.25">
      <c r="Q364" s="1">
        <v>99</v>
      </c>
    </row>
    <row r="365" spans="17:17" x14ac:dyDescent="0.25">
      <c r="Q365" s="1">
        <v>99</v>
      </c>
    </row>
    <row r="366" spans="17:17" x14ac:dyDescent="0.25">
      <c r="Q366" s="1">
        <v>89</v>
      </c>
    </row>
    <row r="367" spans="17:17" x14ac:dyDescent="0.25">
      <c r="Q367" s="1">
        <v>89</v>
      </c>
    </row>
    <row r="368" spans="17:17" x14ac:dyDescent="0.25">
      <c r="Q368" s="1">
        <v>89</v>
      </c>
    </row>
    <row r="369" spans="17:17" x14ac:dyDescent="0.25">
      <c r="Q369" s="1">
        <v>99</v>
      </c>
    </row>
    <row r="370" spans="17:17" x14ac:dyDescent="0.25">
      <c r="Q370" s="1">
        <v>89</v>
      </c>
    </row>
    <row r="371" spans="17:17" x14ac:dyDescent="0.25">
      <c r="Q371" s="1">
        <v>89</v>
      </c>
    </row>
    <row r="372" spans="17:17" x14ac:dyDescent="0.25">
      <c r="Q372" s="1">
        <v>99</v>
      </c>
    </row>
    <row r="373" spans="17:17" x14ac:dyDescent="0.25">
      <c r="Q373" s="1">
        <v>89</v>
      </c>
    </row>
    <row r="374" spans="17:17" x14ac:dyDescent="0.25">
      <c r="Q374" s="1">
        <v>129</v>
      </c>
    </row>
    <row r="375" spans="17:17" x14ac:dyDescent="0.25">
      <c r="Q375" s="1">
        <v>89</v>
      </c>
    </row>
    <row r="376" spans="17:17" x14ac:dyDescent="0.25">
      <c r="Q376" s="1">
        <v>89</v>
      </c>
    </row>
    <row r="377" spans="17:17" x14ac:dyDescent="0.25">
      <c r="Q377" s="1">
        <v>99</v>
      </c>
    </row>
    <row r="378" spans="17:17" x14ac:dyDescent="0.25">
      <c r="Q378" s="1">
        <v>99</v>
      </c>
    </row>
    <row r="379" spans="17:17" x14ac:dyDescent="0.25">
      <c r="Q379" s="1">
        <v>149</v>
      </c>
    </row>
    <row r="380" spans="17:17" x14ac:dyDescent="0.25">
      <c r="Q380" s="1">
        <v>89</v>
      </c>
    </row>
    <row r="381" spans="17:17" x14ac:dyDescent="0.25">
      <c r="Q381" s="1">
        <v>129</v>
      </c>
    </row>
    <row r="382" spans="17:17" x14ac:dyDescent="0.25">
      <c r="Q382" s="1">
        <v>99</v>
      </c>
    </row>
    <row r="383" spans="17:17" x14ac:dyDescent="0.25">
      <c r="Q383" s="1">
        <v>89</v>
      </c>
    </row>
    <row r="384" spans="17:17" x14ac:dyDescent="0.25">
      <c r="Q384" s="1">
        <v>149</v>
      </c>
    </row>
    <row r="385" spans="17:17" x14ac:dyDescent="0.25">
      <c r="Q385" s="1">
        <v>89</v>
      </c>
    </row>
    <row r="386" spans="17:17" x14ac:dyDescent="0.25">
      <c r="Q386" s="1">
        <v>149</v>
      </c>
    </row>
    <row r="387" spans="17:17" x14ac:dyDescent="0.25">
      <c r="Q387" s="1">
        <v>89</v>
      </c>
    </row>
    <row r="388" spans="17:17" x14ac:dyDescent="0.25">
      <c r="Q388" s="1">
        <v>129</v>
      </c>
    </row>
    <row r="389" spans="17:17" x14ac:dyDescent="0.25">
      <c r="Q389" s="1">
        <v>99</v>
      </c>
    </row>
    <row r="390" spans="17:17" x14ac:dyDescent="0.25">
      <c r="Q390" s="1">
        <v>89</v>
      </c>
    </row>
    <row r="391" spans="17:17" x14ac:dyDescent="0.25">
      <c r="Q391" s="1">
        <v>89</v>
      </c>
    </row>
    <row r="392" spans="17:17" x14ac:dyDescent="0.25">
      <c r="Q392" s="1">
        <v>89</v>
      </c>
    </row>
    <row r="393" spans="17:17" x14ac:dyDescent="0.25">
      <c r="Q393" s="1">
        <v>99</v>
      </c>
    </row>
    <row r="394" spans="17:17" x14ac:dyDescent="0.25">
      <c r="Q394" s="1">
        <v>149</v>
      </c>
    </row>
    <row r="395" spans="17:17" x14ac:dyDescent="0.25">
      <c r="Q395" s="1">
        <v>89</v>
      </c>
    </row>
    <row r="396" spans="17:17" x14ac:dyDescent="0.25">
      <c r="Q396" s="1">
        <v>89</v>
      </c>
    </row>
    <row r="397" spans="17:17" x14ac:dyDescent="0.25">
      <c r="Q397" s="1">
        <v>99</v>
      </c>
    </row>
    <row r="398" spans="17:17" x14ac:dyDescent="0.25">
      <c r="Q398" s="1">
        <v>129</v>
      </c>
    </row>
    <row r="399" spans="17:17" x14ac:dyDescent="0.25">
      <c r="Q399" s="1">
        <v>99</v>
      </c>
    </row>
    <row r="400" spans="17:17" x14ac:dyDescent="0.25">
      <c r="Q400" s="1">
        <v>89</v>
      </c>
    </row>
    <row r="401" spans="17:17" x14ac:dyDescent="0.25">
      <c r="Q401" s="1">
        <v>89</v>
      </c>
    </row>
    <row r="402" spans="17:17" x14ac:dyDescent="0.25">
      <c r="Q402" s="1">
        <v>129</v>
      </c>
    </row>
    <row r="403" spans="17:17" x14ac:dyDescent="0.25">
      <c r="Q403" s="1">
        <v>99</v>
      </c>
    </row>
    <row r="404" spans="17:17" x14ac:dyDescent="0.25">
      <c r="Q404" s="1">
        <v>129</v>
      </c>
    </row>
    <row r="405" spans="17:17" x14ac:dyDescent="0.25">
      <c r="Q405" s="1">
        <v>99</v>
      </c>
    </row>
    <row r="406" spans="17:17" x14ac:dyDescent="0.25">
      <c r="Q406" s="1">
        <v>169</v>
      </c>
    </row>
    <row r="407" spans="17:17" x14ac:dyDescent="0.25">
      <c r="Q407" s="1">
        <v>89</v>
      </c>
    </row>
    <row r="408" spans="17:17" x14ac:dyDescent="0.25">
      <c r="Q408" s="1">
        <v>89</v>
      </c>
    </row>
    <row r="409" spans="17:17" x14ac:dyDescent="0.25">
      <c r="Q409" s="1">
        <v>99</v>
      </c>
    </row>
    <row r="410" spans="17:17" x14ac:dyDescent="0.25">
      <c r="Q410" s="1">
        <v>89</v>
      </c>
    </row>
    <row r="411" spans="17:17" x14ac:dyDescent="0.25">
      <c r="Q411" s="1">
        <v>89</v>
      </c>
    </row>
    <row r="412" spans="17:17" x14ac:dyDescent="0.25">
      <c r="Q412" s="1">
        <v>129</v>
      </c>
    </row>
    <row r="413" spans="17:17" x14ac:dyDescent="0.25">
      <c r="Q413" s="1">
        <v>89</v>
      </c>
    </row>
    <row r="414" spans="17:17" x14ac:dyDescent="0.25">
      <c r="Q414" s="1">
        <v>149</v>
      </c>
    </row>
    <row r="415" spans="17:17" x14ac:dyDescent="0.25">
      <c r="Q415" s="1">
        <v>89</v>
      </c>
    </row>
    <row r="416" spans="17:17" x14ac:dyDescent="0.25">
      <c r="Q416" s="1">
        <v>89</v>
      </c>
    </row>
    <row r="417" spans="17:17" x14ac:dyDescent="0.25">
      <c r="Q417" s="1">
        <v>99</v>
      </c>
    </row>
    <row r="418" spans="17:17" x14ac:dyDescent="0.25">
      <c r="Q418" s="1">
        <v>129</v>
      </c>
    </row>
    <row r="419" spans="17:17" x14ac:dyDescent="0.25">
      <c r="Q419" s="1">
        <v>169</v>
      </c>
    </row>
    <row r="420" spans="17:17" x14ac:dyDescent="0.25">
      <c r="Q420" s="1">
        <v>99</v>
      </c>
    </row>
    <row r="421" spans="17:17" x14ac:dyDescent="0.25">
      <c r="Q421" s="1">
        <v>89</v>
      </c>
    </row>
    <row r="422" spans="17:17" x14ac:dyDescent="0.25">
      <c r="Q422" s="1">
        <v>89</v>
      </c>
    </row>
    <row r="423" spans="17:17" x14ac:dyDescent="0.25">
      <c r="Q423" s="1">
        <v>99</v>
      </c>
    </row>
    <row r="424" spans="17:17" x14ac:dyDescent="0.25">
      <c r="Q424" s="1">
        <v>129</v>
      </c>
    </row>
    <row r="425" spans="17:17" x14ac:dyDescent="0.25">
      <c r="Q425" s="1">
        <v>89</v>
      </c>
    </row>
    <row r="426" spans="17:17" x14ac:dyDescent="0.25">
      <c r="Q426" s="1">
        <v>89</v>
      </c>
    </row>
    <row r="427" spans="17:17" x14ac:dyDescent="0.25">
      <c r="Q427" s="1">
        <v>89</v>
      </c>
    </row>
    <row r="428" spans="17:17" x14ac:dyDescent="0.25">
      <c r="Q428" s="1">
        <v>99</v>
      </c>
    </row>
    <row r="429" spans="17:17" x14ac:dyDescent="0.25">
      <c r="Q429" s="1">
        <v>149</v>
      </c>
    </row>
    <row r="430" spans="17:17" x14ac:dyDescent="0.25">
      <c r="Q430" s="1">
        <v>89</v>
      </c>
    </row>
    <row r="431" spans="17:17" x14ac:dyDescent="0.25">
      <c r="Q431" s="1">
        <v>99</v>
      </c>
    </row>
    <row r="432" spans="17:17" x14ac:dyDescent="0.25">
      <c r="Q432" s="1">
        <v>89</v>
      </c>
    </row>
    <row r="433" spans="17:17" x14ac:dyDescent="0.25">
      <c r="Q433" s="1">
        <v>89</v>
      </c>
    </row>
    <row r="434" spans="17:17" x14ac:dyDescent="0.25">
      <c r="Q434" s="1">
        <v>89</v>
      </c>
    </row>
    <row r="435" spans="17:17" x14ac:dyDescent="0.25">
      <c r="Q435" s="1">
        <v>89</v>
      </c>
    </row>
    <row r="436" spans="17:17" x14ac:dyDescent="0.25">
      <c r="Q436" s="1">
        <v>89</v>
      </c>
    </row>
    <row r="437" spans="17:17" x14ac:dyDescent="0.25">
      <c r="Q437" s="1">
        <v>99</v>
      </c>
    </row>
    <row r="438" spans="17:17" x14ac:dyDescent="0.25">
      <c r="Q438" s="1">
        <v>89</v>
      </c>
    </row>
    <row r="439" spans="17:17" x14ac:dyDescent="0.25">
      <c r="Q439" s="1">
        <v>89</v>
      </c>
    </row>
    <row r="440" spans="17:17" x14ac:dyDescent="0.25">
      <c r="Q440" s="1">
        <v>99</v>
      </c>
    </row>
    <row r="441" spans="17:17" x14ac:dyDescent="0.25">
      <c r="Q441" s="1">
        <v>99</v>
      </c>
    </row>
    <row r="442" spans="17:17" x14ac:dyDescent="0.25">
      <c r="Q442" s="1">
        <v>89</v>
      </c>
    </row>
    <row r="443" spans="17:17" x14ac:dyDescent="0.25">
      <c r="Q443" s="1">
        <v>89</v>
      </c>
    </row>
    <row r="444" spans="17:17" x14ac:dyDescent="0.25">
      <c r="Q444" s="1">
        <v>99</v>
      </c>
    </row>
    <row r="445" spans="17:17" x14ac:dyDescent="0.25">
      <c r="Q445" s="1">
        <v>89</v>
      </c>
    </row>
    <row r="446" spans="17:17" x14ac:dyDescent="0.25">
      <c r="Q446" s="1">
        <v>89</v>
      </c>
    </row>
    <row r="447" spans="17:17" x14ac:dyDescent="0.25">
      <c r="Q447" s="1">
        <v>89</v>
      </c>
    </row>
    <row r="448" spans="17:17" x14ac:dyDescent="0.25">
      <c r="Q448" s="1">
        <v>99</v>
      </c>
    </row>
    <row r="449" spans="17:17" x14ac:dyDescent="0.25">
      <c r="Q449" s="1">
        <v>99</v>
      </c>
    </row>
    <row r="450" spans="17:17" x14ac:dyDescent="0.25">
      <c r="Q450" s="1">
        <v>99</v>
      </c>
    </row>
    <row r="451" spans="17:17" x14ac:dyDescent="0.25">
      <c r="Q451" s="1">
        <v>169</v>
      </c>
    </row>
    <row r="452" spans="17:17" x14ac:dyDescent="0.25">
      <c r="Q452" s="1">
        <v>169</v>
      </c>
    </row>
    <row r="453" spans="17:17" x14ac:dyDescent="0.25">
      <c r="Q453" s="1">
        <v>169</v>
      </c>
    </row>
    <row r="454" spans="17:17" x14ac:dyDescent="0.25">
      <c r="Q454" s="1">
        <v>89</v>
      </c>
    </row>
    <row r="455" spans="17:17" x14ac:dyDescent="0.25">
      <c r="Q455" s="1">
        <v>99</v>
      </c>
    </row>
    <row r="456" spans="17:17" x14ac:dyDescent="0.25">
      <c r="Q456" s="1">
        <v>89</v>
      </c>
    </row>
    <row r="457" spans="17:17" x14ac:dyDescent="0.25">
      <c r="Q457" s="1">
        <v>89</v>
      </c>
    </row>
    <row r="458" spans="17:17" x14ac:dyDescent="0.25">
      <c r="Q458" s="1">
        <v>129</v>
      </c>
    </row>
    <row r="459" spans="17:17" x14ac:dyDescent="0.25">
      <c r="Q459" s="1">
        <v>129</v>
      </c>
    </row>
    <row r="460" spans="17:17" x14ac:dyDescent="0.25">
      <c r="Q460" s="1">
        <v>149</v>
      </c>
    </row>
    <row r="461" spans="17:17" x14ac:dyDescent="0.25">
      <c r="Q461" s="1">
        <v>99</v>
      </c>
    </row>
    <row r="462" spans="17:17" x14ac:dyDescent="0.25">
      <c r="Q462" s="1">
        <v>149</v>
      </c>
    </row>
    <row r="463" spans="17:17" x14ac:dyDescent="0.25">
      <c r="Q463" s="1">
        <v>89</v>
      </c>
    </row>
    <row r="464" spans="17:17" x14ac:dyDescent="0.25">
      <c r="Q464" s="1">
        <v>129</v>
      </c>
    </row>
    <row r="465" spans="17:17" x14ac:dyDescent="0.25">
      <c r="Q465" s="1">
        <v>99</v>
      </c>
    </row>
    <row r="466" spans="17:17" x14ac:dyDescent="0.25">
      <c r="Q466" s="1">
        <v>149</v>
      </c>
    </row>
    <row r="467" spans="17:17" x14ac:dyDescent="0.25">
      <c r="Q467" s="1">
        <v>99</v>
      </c>
    </row>
    <row r="468" spans="17:17" x14ac:dyDescent="0.25">
      <c r="Q468" s="1">
        <v>89</v>
      </c>
    </row>
    <row r="469" spans="17:17" x14ac:dyDescent="0.25">
      <c r="Q469" s="1">
        <v>149</v>
      </c>
    </row>
    <row r="470" spans="17:17" x14ac:dyDescent="0.25">
      <c r="Q470" s="1">
        <v>89</v>
      </c>
    </row>
    <row r="471" spans="17:17" x14ac:dyDescent="0.25">
      <c r="Q471" s="1">
        <v>99</v>
      </c>
    </row>
    <row r="472" spans="17:17" x14ac:dyDescent="0.25">
      <c r="Q472" s="1">
        <v>129</v>
      </c>
    </row>
    <row r="473" spans="17:17" x14ac:dyDescent="0.25">
      <c r="Q473" s="1">
        <v>99</v>
      </c>
    </row>
    <row r="474" spans="17:17" x14ac:dyDescent="0.25">
      <c r="Q474" s="1">
        <v>89</v>
      </c>
    </row>
    <row r="475" spans="17:17" x14ac:dyDescent="0.25">
      <c r="Q475" s="1">
        <v>89</v>
      </c>
    </row>
    <row r="476" spans="17:17" x14ac:dyDescent="0.25">
      <c r="Q476" s="1">
        <v>89</v>
      </c>
    </row>
    <row r="477" spans="17:17" x14ac:dyDescent="0.25">
      <c r="Q477" s="1">
        <v>99</v>
      </c>
    </row>
    <row r="478" spans="17:17" x14ac:dyDescent="0.25">
      <c r="Q478" s="1">
        <v>89</v>
      </c>
    </row>
    <row r="479" spans="17:17" x14ac:dyDescent="0.25">
      <c r="Q479" s="1">
        <v>89</v>
      </c>
    </row>
    <row r="480" spans="17:17" x14ac:dyDescent="0.25">
      <c r="Q480" s="1">
        <v>99</v>
      </c>
    </row>
    <row r="481" spans="17:17" x14ac:dyDescent="0.25">
      <c r="Q481" s="1">
        <v>99</v>
      </c>
    </row>
    <row r="482" spans="17:17" x14ac:dyDescent="0.25">
      <c r="Q482" s="1">
        <v>89</v>
      </c>
    </row>
    <row r="483" spans="17:17" x14ac:dyDescent="0.25">
      <c r="Q483" s="1">
        <v>89</v>
      </c>
    </row>
    <row r="484" spans="17:17" x14ac:dyDescent="0.25">
      <c r="Q484" s="1">
        <v>99</v>
      </c>
    </row>
    <row r="485" spans="17:17" x14ac:dyDescent="0.25">
      <c r="Q485" s="1">
        <v>129</v>
      </c>
    </row>
    <row r="486" spans="17:17" x14ac:dyDescent="0.25">
      <c r="Q486" s="1">
        <v>149</v>
      </c>
    </row>
    <row r="487" spans="17:17" x14ac:dyDescent="0.25">
      <c r="Q487" s="1">
        <v>89</v>
      </c>
    </row>
    <row r="488" spans="17:17" x14ac:dyDescent="0.25">
      <c r="Q488" s="1">
        <v>149</v>
      </c>
    </row>
    <row r="489" spans="17:17" x14ac:dyDescent="0.25">
      <c r="Q489" s="1">
        <v>99</v>
      </c>
    </row>
    <row r="490" spans="17:17" x14ac:dyDescent="0.25">
      <c r="Q490" s="1">
        <v>99</v>
      </c>
    </row>
    <row r="491" spans="17:17" x14ac:dyDescent="0.25">
      <c r="Q491" s="1">
        <v>99</v>
      </c>
    </row>
    <row r="492" spans="17:17" x14ac:dyDescent="0.25">
      <c r="Q492" s="1">
        <v>129</v>
      </c>
    </row>
    <row r="493" spans="17:17" x14ac:dyDescent="0.25">
      <c r="Q493" s="1">
        <v>89</v>
      </c>
    </row>
    <row r="494" spans="17:17" x14ac:dyDescent="0.25">
      <c r="Q494" s="1">
        <v>99</v>
      </c>
    </row>
    <row r="495" spans="17:17" x14ac:dyDescent="0.25">
      <c r="Q495" s="1">
        <v>99</v>
      </c>
    </row>
    <row r="496" spans="17:17" x14ac:dyDescent="0.25">
      <c r="Q496" s="1">
        <v>89</v>
      </c>
    </row>
    <row r="497" spans="17:17" x14ac:dyDescent="0.25">
      <c r="Q497" s="1">
        <v>129</v>
      </c>
    </row>
    <row r="498" spans="17:17" x14ac:dyDescent="0.25">
      <c r="Q498" s="1">
        <v>99</v>
      </c>
    </row>
    <row r="499" spans="17:17" x14ac:dyDescent="0.25">
      <c r="Q499" s="1">
        <v>89</v>
      </c>
    </row>
    <row r="500" spans="17:17" x14ac:dyDescent="0.25">
      <c r="Q500" s="1">
        <v>99</v>
      </c>
    </row>
    <row r="501" spans="17:17" x14ac:dyDescent="0.25">
      <c r="Q501" s="1">
        <v>129</v>
      </c>
    </row>
    <row r="502" spans="17:17" x14ac:dyDescent="0.25">
      <c r="Q502" s="1">
        <v>99</v>
      </c>
    </row>
    <row r="503" spans="17:17" x14ac:dyDescent="0.25">
      <c r="Q503" s="1">
        <v>99</v>
      </c>
    </row>
    <row r="504" spans="17:17" x14ac:dyDescent="0.25">
      <c r="Q504" s="1">
        <v>89</v>
      </c>
    </row>
    <row r="505" spans="17:17" x14ac:dyDescent="0.25">
      <c r="Q505" s="1">
        <v>99</v>
      </c>
    </row>
    <row r="506" spans="17:17" x14ac:dyDescent="0.25">
      <c r="Q506" s="1">
        <v>89</v>
      </c>
    </row>
    <row r="507" spans="17:17" x14ac:dyDescent="0.25">
      <c r="Q507" s="1">
        <v>99</v>
      </c>
    </row>
    <row r="508" spans="17:17" x14ac:dyDescent="0.25">
      <c r="Q508" s="1">
        <v>169</v>
      </c>
    </row>
    <row r="509" spans="17:17" x14ac:dyDescent="0.25">
      <c r="Q509" s="1">
        <v>89</v>
      </c>
    </row>
    <row r="510" spans="17:17" x14ac:dyDescent="0.25">
      <c r="Q510" s="1">
        <v>99</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6C5F5-8122-40CE-9E64-0E994CB972E2}">
  <dimension ref="A1:I222"/>
  <sheetViews>
    <sheetView workbookViewId="0">
      <selection activeCell="C24" sqref="C24"/>
    </sheetView>
  </sheetViews>
  <sheetFormatPr defaultColWidth="9.1796875" defaultRowHeight="12.5" x14ac:dyDescent="0.25"/>
  <cols>
    <col min="1" max="1" width="10.81640625" style="1" bestFit="1" customWidth="1"/>
    <col min="2" max="2" width="21" style="1" bestFit="1" customWidth="1"/>
    <col min="3" max="7" width="9.1796875" style="1"/>
    <col min="8" max="8" width="10.81640625" style="1" bestFit="1" customWidth="1"/>
    <col min="9" max="9" width="15.26953125" style="1" bestFit="1" customWidth="1"/>
    <col min="10" max="16384" width="9.1796875" style="1"/>
  </cols>
  <sheetData>
    <row r="1" spans="1:9" ht="13" x14ac:dyDescent="0.3">
      <c r="A1" s="114" t="s">
        <v>1982</v>
      </c>
      <c r="B1" s="112" t="s">
        <v>1874</v>
      </c>
    </row>
    <row r="2" spans="1:9" x14ac:dyDescent="0.25">
      <c r="A2" s="1">
        <v>1</v>
      </c>
      <c r="B2" s="1" t="s">
        <v>1987</v>
      </c>
    </row>
    <row r="3" spans="1:9" ht="14.5" x14ac:dyDescent="0.35">
      <c r="A3" s="1">
        <v>2</v>
      </c>
      <c r="B3" s="126" t="s">
        <v>1988</v>
      </c>
    </row>
    <row r="4" spans="1:9" ht="14.5" x14ac:dyDescent="0.35">
      <c r="A4" s="1">
        <v>3</v>
      </c>
      <c r="B4" s="126" t="s">
        <v>1989</v>
      </c>
    </row>
    <row r="5" spans="1:9" x14ac:dyDescent="0.25">
      <c r="A5" s="1">
        <v>4</v>
      </c>
      <c r="B5" s="1" t="s">
        <v>1990</v>
      </c>
    </row>
    <row r="6" spans="1:9" ht="14.5" x14ac:dyDescent="0.35">
      <c r="A6" s="1">
        <v>5</v>
      </c>
      <c r="B6" s="126" t="s">
        <v>1991</v>
      </c>
    </row>
    <row r="7" spans="1:9" ht="14.5" x14ac:dyDescent="0.35">
      <c r="A7" s="1">
        <v>6</v>
      </c>
      <c r="B7" s="126" t="s">
        <v>1992</v>
      </c>
      <c r="H7" s="114" t="s">
        <v>1982</v>
      </c>
      <c r="I7" s="112" t="s">
        <v>1874</v>
      </c>
    </row>
    <row r="8" spans="1:9" x14ac:dyDescent="0.25">
      <c r="A8" s="1">
        <v>7</v>
      </c>
      <c r="B8" s="1" t="s">
        <v>1993</v>
      </c>
      <c r="H8" s="1">
        <v>64</v>
      </c>
      <c r="I8" s="1" t="str" cm="1">
        <f t="array" ref="I8">INDEX(B:B,H8+1)</f>
        <v>Steven Scott</v>
      </c>
    </row>
    <row r="9" spans="1:9" ht="14.5" x14ac:dyDescent="0.35">
      <c r="A9" s="1">
        <v>8</v>
      </c>
      <c r="B9" s="126" t="s">
        <v>1994</v>
      </c>
      <c r="H9" s="1">
        <v>151</v>
      </c>
      <c r="I9" s="1" t="str" cm="1">
        <f t="array" ref="I9">INDEX(B:B,H9+1)</f>
        <v>Sarah Hayes</v>
      </c>
    </row>
    <row r="10" spans="1:9" ht="14.5" x14ac:dyDescent="0.35">
      <c r="A10" s="1">
        <v>9</v>
      </c>
      <c r="B10" s="126" t="s">
        <v>1995</v>
      </c>
      <c r="H10" s="1">
        <v>149</v>
      </c>
      <c r="I10" s="1" t="str" cm="1">
        <f t="array" ref="I10">INDEX(B:B,H10+1)</f>
        <v>Jennifer Valletta</v>
      </c>
    </row>
    <row r="11" spans="1:9" x14ac:dyDescent="0.25">
      <c r="A11" s="1">
        <v>10</v>
      </c>
      <c r="B11" s="1" t="s">
        <v>1996</v>
      </c>
      <c r="H11" s="1">
        <v>180</v>
      </c>
      <c r="I11" s="1" t="str" cm="1">
        <f t="array" ref="I11">INDEX(B:B,H11+1)</f>
        <v>Rebecca Prince</v>
      </c>
    </row>
    <row r="12" spans="1:9" x14ac:dyDescent="0.25">
      <c r="A12" s="1">
        <v>11</v>
      </c>
      <c r="B12" s="1" t="s">
        <v>1997</v>
      </c>
      <c r="H12" s="1">
        <v>176</v>
      </c>
      <c r="I12" s="1" t="str" cm="1">
        <f t="array" ref="I12">INDEX(B:B,H12+1)</f>
        <v>Margaret Reilly</v>
      </c>
    </row>
    <row r="13" spans="1:9" ht="14.5" x14ac:dyDescent="0.35">
      <c r="A13" s="1">
        <v>12</v>
      </c>
      <c r="B13" s="126" t="s">
        <v>1998</v>
      </c>
      <c r="H13" s="1">
        <v>99</v>
      </c>
      <c r="I13" s="1" t="str" cm="1">
        <f t="array" ref="I13">INDEX(B:B,H13+1)</f>
        <v>Annie Koch</v>
      </c>
    </row>
    <row r="14" spans="1:9" x14ac:dyDescent="0.25">
      <c r="A14" s="1">
        <v>13</v>
      </c>
      <c r="B14" s="1" t="s">
        <v>1999</v>
      </c>
      <c r="H14" s="1">
        <v>168</v>
      </c>
      <c r="I14" s="1" t="str" cm="1">
        <f t="array" ref="I14">INDEX(B:B,H14+1)</f>
        <v>Michelle Z. Rowe</v>
      </c>
    </row>
    <row r="15" spans="1:9" ht="14.5" x14ac:dyDescent="0.35">
      <c r="A15" s="1">
        <v>14</v>
      </c>
      <c r="B15" s="126" t="s">
        <v>2000</v>
      </c>
      <c r="H15" s="1">
        <v>209</v>
      </c>
      <c r="I15" s="1" t="str" cm="1">
        <f t="array" ref="I15">INDEX(B:B,H15+1)</f>
        <v>Autumn Pannell</v>
      </c>
    </row>
    <row r="16" spans="1:9" x14ac:dyDescent="0.25">
      <c r="A16" s="1">
        <v>15</v>
      </c>
      <c r="B16" s="1" t="s">
        <v>2001</v>
      </c>
      <c r="H16" s="1">
        <v>86</v>
      </c>
      <c r="I16" s="1" t="str" cm="1">
        <f t="array" ref="I16">INDEX(B:B,H16+1)</f>
        <v>Jane Smeltzer</v>
      </c>
    </row>
    <row r="17" spans="1:9" ht="14.5" x14ac:dyDescent="0.35">
      <c r="A17" s="1">
        <v>16</v>
      </c>
      <c r="B17" s="126" t="s">
        <v>2002</v>
      </c>
      <c r="H17" s="1">
        <v>29</v>
      </c>
      <c r="I17" s="1" t="str" cm="1">
        <f t="array" ref="I17">INDEX(B:B,H17+1)</f>
        <v>Hui Scales</v>
      </c>
    </row>
    <row r="18" spans="1:9" ht="14.5" x14ac:dyDescent="0.35">
      <c r="A18" s="1">
        <v>17</v>
      </c>
      <c r="B18" s="126" t="s">
        <v>2003</v>
      </c>
    </row>
    <row r="19" spans="1:9" x14ac:dyDescent="0.25">
      <c r="A19" s="1">
        <v>18</v>
      </c>
      <c r="B19" s="1" t="s">
        <v>2004</v>
      </c>
    </row>
    <row r="20" spans="1:9" ht="14.5" x14ac:dyDescent="0.35">
      <c r="A20" s="1">
        <v>19</v>
      </c>
      <c r="B20" s="126" t="s">
        <v>2005</v>
      </c>
    </row>
    <row r="21" spans="1:9" ht="14.5" x14ac:dyDescent="0.35">
      <c r="A21" s="1">
        <v>20</v>
      </c>
      <c r="B21" s="126" t="s">
        <v>2006</v>
      </c>
    </row>
    <row r="22" spans="1:9" x14ac:dyDescent="0.25">
      <c r="A22" s="1">
        <v>21</v>
      </c>
      <c r="B22" s="1" t="s">
        <v>2007</v>
      </c>
    </row>
    <row r="23" spans="1:9" x14ac:dyDescent="0.25">
      <c r="A23" s="1">
        <v>22</v>
      </c>
      <c r="B23" s="1" t="s">
        <v>2008</v>
      </c>
    </row>
    <row r="24" spans="1:9" ht="14.5" x14ac:dyDescent="0.35">
      <c r="A24" s="1">
        <v>23</v>
      </c>
      <c r="B24" s="126" t="s">
        <v>2009</v>
      </c>
    </row>
    <row r="25" spans="1:9" ht="14.5" x14ac:dyDescent="0.35">
      <c r="A25" s="1">
        <v>24</v>
      </c>
      <c r="B25" s="126" t="s">
        <v>2010</v>
      </c>
    </row>
    <row r="26" spans="1:9" x14ac:dyDescent="0.25">
      <c r="A26" s="1">
        <v>25</v>
      </c>
      <c r="B26" s="1" t="s">
        <v>2011</v>
      </c>
    </row>
    <row r="27" spans="1:9" x14ac:dyDescent="0.25">
      <c r="A27" s="1">
        <v>26</v>
      </c>
      <c r="B27" s="1" t="s">
        <v>2012</v>
      </c>
    </row>
    <row r="28" spans="1:9" ht="14.5" x14ac:dyDescent="0.35">
      <c r="A28" s="1">
        <v>27</v>
      </c>
      <c r="B28" s="126" t="s">
        <v>2013</v>
      </c>
    </row>
    <row r="29" spans="1:9" x14ac:dyDescent="0.25">
      <c r="A29" s="1">
        <v>28</v>
      </c>
      <c r="B29" s="1" t="s">
        <v>2014</v>
      </c>
    </row>
    <row r="30" spans="1:9" ht="14.5" x14ac:dyDescent="0.35">
      <c r="A30" s="1">
        <v>29</v>
      </c>
      <c r="B30" s="126" t="s">
        <v>2015</v>
      </c>
    </row>
    <row r="31" spans="1:9" x14ac:dyDescent="0.25">
      <c r="A31" s="1">
        <v>30</v>
      </c>
      <c r="B31" s="1" t="s">
        <v>2016</v>
      </c>
    </row>
    <row r="32" spans="1:9" ht="14.5" x14ac:dyDescent="0.35">
      <c r="A32" s="1">
        <v>31</v>
      </c>
      <c r="B32" s="126" t="s">
        <v>2017</v>
      </c>
    </row>
    <row r="33" spans="1:2" ht="14.5" x14ac:dyDescent="0.35">
      <c r="A33" s="1">
        <v>32</v>
      </c>
      <c r="B33" s="126" t="s">
        <v>2018</v>
      </c>
    </row>
    <row r="34" spans="1:2" ht="14.5" x14ac:dyDescent="0.35">
      <c r="A34" s="1">
        <v>33</v>
      </c>
      <c r="B34" s="126" t="s">
        <v>2019</v>
      </c>
    </row>
    <row r="35" spans="1:2" ht="14.5" x14ac:dyDescent="0.35">
      <c r="A35" s="1">
        <v>34</v>
      </c>
      <c r="B35" s="126" t="s">
        <v>2020</v>
      </c>
    </row>
    <row r="36" spans="1:2" ht="14.5" x14ac:dyDescent="0.35">
      <c r="A36" s="1">
        <v>35</v>
      </c>
      <c r="B36" s="126" t="s">
        <v>2021</v>
      </c>
    </row>
    <row r="37" spans="1:2" x14ac:dyDescent="0.25">
      <c r="A37" s="1">
        <v>36</v>
      </c>
      <c r="B37" s="1" t="s">
        <v>2022</v>
      </c>
    </row>
    <row r="38" spans="1:2" x14ac:dyDescent="0.25">
      <c r="A38" s="1">
        <v>37</v>
      </c>
      <c r="B38" s="1" t="s">
        <v>2023</v>
      </c>
    </row>
    <row r="39" spans="1:2" x14ac:dyDescent="0.25">
      <c r="A39" s="1">
        <v>38</v>
      </c>
      <c r="B39" s="1" t="s">
        <v>2024</v>
      </c>
    </row>
    <row r="40" spans="1:2" ht="14.5" x14ac:dyDescent="0.35">
      <c r="A40" s="1">
        <v>39</v>
      </c>
      <c r="B40" s="126" t="s">
        <v>2025</v>
      </c>
    </row>
    <row r="41" spans="1:2" x14ac:dyDescent="0.25">
      <c r="A41" s="1">
        <v>40</v>
      </c>
      <c r="B41" s="1" t="s">
        <v>2026</v>
      </c>
    </row>
    <row r="42" spans="1:2" ht="14.5" x14ac:dyDescent="0.35">
      <c r="A42" s="1">
        <v>41</v>
      </c>
      <c r="B42" s="126" t="s">
        <v>2027</v>
      </c>
    </row>
    <row r="43" spans="1:2" ht="14.5" x14ac:dyDescent="0.35">
      <c r="A43" s="1">
        <v>42</v>
      </c>
      <c r="B43" s="126" t="s">
        <v>2028</v>
      </c>
    </row>
    <row r="44" spans="1:2" ht="14.5" x14ac:dyDescent="0.35">
      <c r="A44" s="1">
        <v>43</v>
      </c>
      <c r="B44" s="126" t="s">
        <v>2029</v>
      </c>
    </row>
    <row r="45" spans="1:2" ht="14.5" x14ac:dyDescent="0.35">
      <c r="A45" s="1">
        <v>44</v>
      </c>
      <c r="B45" s="126" t="s">
        <v>2030</v>
      </c>
    </row>
    <row r="46" spans="1:2" x14ac:dyDescent="0.25">
      <c r="A46" s="1">
        <v>45</v>
      </c>
      <c r="B46" s="1" t="s">
        <v>2031</v>
      </c>
    </row>
    <row r="47" spans="1:2" ht="14.5" x14ac:dyDescent="0.35">
      <c r="A47" s="1">
        <v>46</v>
      </c>
      <c r="B47" s="126" t="s">
        <v>2032</v>
      </c>
    </row>
    <row r="48" spans="1:2" ht="14.5" x14ac:dyDescent="0.35">
      <c r="A48" s="1">
        <v>47</v>
      </c>
      <c r="B48" s="126" t="s">
        <v>2033</v>
      </c>
    </row>
    <row r="49" spans="1:2" ht="14.5" x14ac:dyDescent="0.35">
      <c r="A49" s="1">
        <v>48</v>
      </c>
      <c r="B49" s="126" t="s">
        <v>2034</v>
      </c>
    </row>
    <row r="50" spans="1:2" ht="14.5" x14ac:dyDescent="0.35">
      <c r="A50" s="1">
        <v>49</v>
      </c>
      <c r="B50" s="126" t="s">
        <v>2035</v>
      </c>
    </row>
    <row r="51" spans="1:2" ht="14.5" x14ac:dyDescent="0.35">
      <c r="A51" s="1">
        <v>50</v>
      </c>
      <c r="B51" s="126" t="s">
        <v>2036</v>
      </c>
    </row>
    <row r="52" spans="1:2" ht="14.5" x14ac:dyDescent="0.35">
      <c r="A52" s="1">
        <v>51</v>
      </c>
      <c r="B52" s="126" t="s">
        <v>2037</v>
      </c>
    </row>
    <row r="53" spans="1:2" ht="14.5" x14ac:dyDescent="0.35">
      <c r="A53" s="1">
        <v>52</v>
      </c>
      <c r="B53" s="126" t="s">
        <v>2038</v>
      </c>
    </row>
    <row r="54" spans="1:2" ht="14.5" x14ac:dyDescent="0.35">
      <c r="A54" s="1">
        <v>53</v>
      </c>
      <c r="B54" s="126" t="s">
        <v>2039</v>
      </c>
    </row>
    <row r="55" spans="1:2" ht="14.5" x14ac:dyDescent="0.35">
      <c r="A55" s="1">
        <v>54</v>
      </c>
      <c r="B55" s="126" t="s">
        <v>2040</v>
      </c>
    </row>
    <row r="56" spans="1:2" ht="14.5" x14ac:dyDescent="0.35">
      <c r="A56" s="1">
        <v>55</v>
      </c>
      <c r="B56" s="126" t="s">
        <v>2041</v>
      </c>
    </row>
    <row r="57" spans="1:2" ht="14.5" x14ac:dyDescent="0.35">
      <c r="A57" s="1">
        <v>56</v>
      </c>
      <c r="B57" s="126" t="s">
        <v>2042</v>
      </c>
    </row>
    <row r="58" spans="1:2" ht="14.5" x14ac:dyDescent="0.35">
      <c r="A58" s="1">
        <v>57</v>
      </c>
      <c r="B58" s="126" t="s">
        <v>2043</v>
      </c>
    </row>
    <row r="59" spans="1:2" ht="14.5" x14ac:dyDescent="0.35">
      <c r="A59" s="1">
        <v>58</v>
      </c>
      <c r="B59" s="126" t="s">
        <v>2044</v>
      </c>
    </row>
    <row r="60" spans="1:2" ht="14.5" x14ac:dyDescent="0.35">
      <c r="A60" s="1">
        <v>59</v>
      </c>
      <c r="B60" s="126" t="s">
        <v>2045</v>
      </c>
    </row>
    <row r="61" spans="1:2" ht="14.5" x14ac:dyDescent="0.35">
      <c r="A61" s="1">
        <v>60</v>
      </c>
      <c r="B61" s="126" t="s">
        <v>2046</v>
      </c>
    </row>
    <row r="62" spans="1:2" x14ac:dyDescent="0.25">
      <c r="A62" s="1">
        <v>61</v>
      </c>
      <c r="B62" s="1" t="s">
        <v>2047</v>
      </c>
    </row>
    <row r="63" spans="1:2" ht="14.5" x14ac:dyDescent="0.35">
      <c r="A63" s="1">
        <v>62</v>
      </c>
      <c r="B63" s="126" t="s">
        <v>2048</v>
      </c>
    </row>
    <row r="64" spans="1:2" ht="14.5" x14ac:dyDescent="0.35">
      <c r="A64" s="1">
        <v>63</v>
      </c>
      <c r="B64" s="126" t="s">
        <v>2049</v>
      </c>
    </row>
    <row r="65" spans="1:2" ht="14.5" x14ac:dyDescent="0.35">
      <c r="A65" s="1">
        <v>64</v>
      </c>
      <c r="B65" s="126" t="s">
        <v>2050</v>
      </c>
    </row>
    <row r="66" spans="1:2" ht="14.5" x14ac:dyDescent="0.35">
      <c r="A66" s="1">
        <v>65</v>
      </c>
      <c r="B66" s="126" t="s">
        <v>2051</v>
      </c>
    </row>
    <row r="67" spans="1:2" x14ac:dyDescent="0.25">
      <c r="A67" s="1">
        <v>66</v>
      </c>
      <c r="B67" s="1" t="s">
        <v>2052</v>
      </c>
    </row>
    <row r="68" spans="1:2" ht="14.5" x14ac:dyDescent="0.35">
      <c r="A68" s="1">
        <v>67</v>
      </c>
      <c r="B68" s="126" t="s">
        <v>2053</v>
      </c>
    </row>
    <row r="69" spans="1:2" ht="14.5" x14ac:dyDescent="0.35">
      <c r="A69" s="1">
        <v>68</v>
      </c>
      <c r="B69" s="126" t="s">
        <v>2054</v>
      </c>
    </row>
    <row r="70" spans="1:2" x14ac:dyDescent="0.25">
      <c r="A70" s="1">
        <v>69</v>
      </c>
      <c r="B70" s="1" t="s">
        <v>2055</v>
      </c>
    </row>
    <row r="71" spans="1:2" ht="14.5" x14ac:dyDescent="0.35">
      <c r="A71" s="1">
        <v>70</v>
      </c>
      <c r="B71" s="126" t="s">
        <v>2056</v>
      </c>
    </row>
    <row r="72" spans="1:2" ht="14.5" x14ac:dyDescent="0.35">
      <c r="A72" s="1">
        <v>71</v>
      </c>
      <c r="B72" s="126" t="s">
        <v>2057</v>
      </c>
    </row>
    <row r="73" spans="1:2" ht="14.5" x14ac:dyDescent="0.35">
      <c r="A73" s="1">
        <v>72</v>
      </c>
      <c r="B73" s="126" t="s">
        <v>2058</v>
      </c>
    </row>
    <row r="74" spans="1:2" ht="14.5" x14ac:dyDescent="0.35">
      <c r="A74" s="1">
        <v>73</v>
      </c>
      <c r="B74" s="126" t="s">
        <v>2059</v>
      </c>
    </row>
    <row r="75" spans="1:2" ht="14.5" x14ac:dyDescent="0.35">
      <c r="A75" s="1">
        <v>74</v>
      </c>
      <c r="B75" s="126" t="s">
        <v>2060</v>
      </c>
    </row>
    <row r="76" spans="1:2" ht="14.5" x14ac:dyDescent="0.35">
      <c r="A76" s="1">
        <v>75</v>
      </c>
      <c r="B76" s="126" t="s">
        <v>2061</v>
      </c>
    </row>
    <row r="77" spans="1:2" ht="14.5" x14ac:dyDescent="0.35">
      <c r="A77" s="1">
        <v>76</v>
      </c>
      <c r="B77" s="126" t="s">
        <v>2062</v>
      </c>
    </row>
    <row r="78" spans="1:2" ht="14.5" x14ac:dyDescent="0.35">
      <c r="A78" s="1">
        <v>77</v>
      </c>
      <c r="B78" s="126" t="s">
        <v>2063</v>
      </c>
    </row>
    <row r="79" spans="1:2" ht="14.5" x14ac:dyDescent="0.35">
      <c r="A79" s="1">
        <v>78</v>
      </c>
      <c r="B79" s="126" t="s">
        <v>2064</v>
      </c>
    </row>
    <row r="80" spans="1:2" ht="14.5" x14ac:dyDescent="0.35">
      <c r="A80" s="1">
        <v>79</v>
      </c>
      <c r="B80" s="126" t="s">
        <v>2065</v>
      </c>
    </row>
    <row r="81" spans="1:2" ht="14.5" x14ac:dyDescent="0.35">
      <c r="A81" s="1">
        <v>80</v>
      </c>
      <c r="B81" s="126" t="s">
        <v>2066</v>
      </c>
    </row>
    <row r="82" spans="1:2" ht="14.5" x14ac:dyDescent="0.35">
      <c r="A82" s="1">
        <v>81</v>
      </c>
      <c r="B82" s="126" t="s">
        <v>2067</v>
      </c>
    </row>
    <row r="83" spans="1:2" ht="14.5" x14ac:dyDescent="0.35">
      <c r="A83" s="1">
        <v>82</v>
      </c>
      <c r="B83" s="126" t="s">
        <v>2068</v>
      </c>
    </row>
    <row r="84" spans="1:2" ht="14.5" x14ac:dyDescent="0.35">
      <c r="A84" s="1">
        <v>83</v>
      </c>
      <c r="B84" s="126" t="s">
        <v>2069</v>
      </c>
    </row>
    <row r="85" spans="1:2" x14ac:dyDescent="0.25">
      <c r="A85" s="1">
        <v>84</v>
      </c>
      <c r="B85" s="1" t="s">
        <v>2070</v>
      </c>
    </row>
    <row r="86" spans="1:2" x14ac:dyDescent="0.25">
      <c r="A86" s="1">
        <v>85</v>
      </c>
      <c r="B86" s="1" t="s">
        <v>2071</v>
      </c>
    </row>
    <row r="87" spans="1:2" x14ac:dyDescent="0.25">
      <c r="A87" s="1">
        <v>86</v>
      </c>
      <c r="B87" s="1" t="s">
        <v>2072</v>
      </c>
    </row>
    <row r="88" spans="1:2" x14ac:dyDescent="0.25">
      <c r="A88" s="1">
        <v>87</v>
      </c>
      <c r="B88" s="1" t="s">
        <v>2073</v>
      </c>
    </row>
    <row r="89" spans="1:2" ht="14.5" x14ac:dyDescent="0.35">
      <c r="A89" s="1">
        <v>88</v>
      </c>
      <c r="B89" s="126" t="s">
        <v>2074</v>
      </c>
    </row>
    <row r="90" spans="1:2" ht="14.5" x14ac:dyDescent="0.35">
      <c r="A90" s="1">
        <v>89</v>
      </c>
      <c r="B90" s="126" t="s">
        <v>2075</v>
      </c>
    </row>
    <row r="91" spans="1:2" ht="14.5" x14ac:dyDescent="0.35">
      <c r="A91" s="1">
        <v>90</v>
      </c>
      <c r="B91" s="126" t="s">
        <v>2076</v>
      </c>
    </row>
    <row r="92" spans="1:2" x14ac:dyDescent="0.25">
      <c r="A92" s="1">
        <v>91</v>
      </c>
      <c r="B92" s="1" t="s">
        <v>2077</v>
      </c>
    </row>
    <row r="93" spans="1:2" ht="14.5" x14ac:dyDescent="0.35">
      <c r="A93" s="1">
        <v>92</v>
      </c>
      <c r="B93" s="126" t="s">
        <v>2078</v>
      </c>
    </row>
    <row r="94" spans="1:2" ht="14.5" x14ac:dyDescent="0.35">
      <c r="A94" s="1">
        <v>93</v>
      </c>
      <c r="B94" s="126" t="s">
        <v>2079</v>
      </c>
    </row>
    <row r="95" spans="1:2" ht="14.5" x14ac:dyDescent="0.35">
      <c r="A95" s="1">
        <v>94</v>
      </c>
      <c r="B95" s="126" t="s">
        <v>2080</v>
      </c>
    </row>
    <row r="96" spans="1:2" ht="14.5" x14ac:dyDescent="0.35">
      <c r="A96" s="1">
        <v>95</v>
      </c>
      <c r="B96" s="126" t="s">
        <v>2081</v>
      </c>
    </row>
    <row r="97" spans="1:2" ht="14.5" x14ac:dyDescent="0.35">
      <c r="A97" s="1">
        <v>96</v>
      </c>
      <c r="B97" s="126" t="s">
        <v>2082</v>
      </c>
    </row>
    <row r="98" spans="1:2" ht="14.5" x14ac:dyDescent="0.35">
      <c r="A98" s="1">
        <v>97</v>
      </c>
      <c r="B98" s="126" t="s">
        <v>2083</v>
      </c>
    </row>
    <row r="99" spans="1:2" ht="14.5" x14ac:dyDescent="0.35">
      <c r="A99" s="1">
        <v>98</v>
      </c>
      <c r="B99" s="126" t="s">
        <v>2084</v>
      </c>
    </row>
    <row r="100" spans="1:2" ht="14.5" x14ac:dyDescent="0.35">
      <c r="A100" s="1">
        <v>99</v>
      </c>
      <c r="B100" s="126" t="s">
        <v>2085</v>
      </c>
    </row>
    <row r="101" spans="1:2" ht="14.5" x14ac:dyDescent="0.35">
      <c r="A101" s="1">
        <v>100</v>
      </c>
      <c r="B101" s="126" t="s">
        <v>2086</v>
      </c>
    </row>
    <row r="102" spans="1:2" x14ac:dyDescent="0.25">
      <c r="A102" s="1">
        <v>101</v>
      </c>
      <c r="B102" s="1" t="s">
        <v>2087</v>
      </c>
    </row>
    <row r="103" spans="1:2" ht="14.5" x14ac:dyDescent="0.35">
      <c r="A103" s="1">
        <v>102</v>
      </c>
      <c r="B103" s="126" t="s">
        <v>2088</v>
      </c>
    </row>
    <row r="104" spans="1:2" ht="14.5" x14ac:dyDescent="0.35">
      <c r="A104" s="1">
        <v>103</v>
      </c>
      <c r="B104" s="126" t="s">
        <v>2089</v>
      </c>
    </row>
    <row r="105" spans="1:2" ht="14.5" x14ac:dyDescent="0.35">
      <c r="A105" s="1">
        <v>104</v>
      </c>
      <c r="B105" s="126" t="s">
        <v>2090</v>
      </c>
    </row>
    <row r="106" spans="1:2" x14ac:dyDescent="0.25">
      <c r="A106" s="1">
        <v>105</v>
      </c>
      <c r="B106" s="1" t="s">
        <v>2091</v>
      </c>
    </row>
    <row r="107" spans="1:2" ht="14.5" x14ac:dyDescent="0.35">
      <c r="A107" s="1">
        <v>106</v>
      </c>
      <c r="B107" s="126" t="s">
        <v>2092</v>
      </c>
    </row>
    <row r="108" spans="1:2" x14ac:dyDescent="0.25">
      <c r="A108" s="1">
        <v>107</v>
      </c>
      <c r="B108" s="1" t="s">
        <v>2093</v>
      </c>
    </row>
    <row r="109" spans="1:2" ht="14.5" x14ac:dyDescent="0.35">
      <c r="A109" s="1">
        <v>108</v>
      </c>
      <c r="B109" s="126" t="s">
        <v>2094</v>
      </c>
    </row>
    <row r="110" spans="1:2" ht="14.5" x14ac:dyDescent="0.35">
      <c r="A110" s="1">
        <v>109</v>
      </c>
      <c r="B110" s="126" t="s">
        <v>2095</v>
      </c>
    </row>
    <row r="111" spans="1:2" ht="14.5" x14ac:dyDescent="0.35">
      <c r="A111" s="1">
        <v>110</v>
      </c>
      <c r="B111" s="126" t="s">
        <v>2096</v>
      </c>
    </row>
    <row r="112" spans="1:2" ht="14.5" x14ac:dyDescent="0.35">
      <c r="A112" s="1">
        <v>111</v>
      </c>
      <c r="B112" s="126" t="s">
        <v>2097</v>
      </c>
    </row>
    <row r="113" spans="1:2" ht="14.5" x14ac:dyDescent="0.35">
      <c r="A113" s="1">
        <v>112</v>
      </c>
      <c r="B113" s="126" t="s">
        <v>2098</v>
      </c>
    </row>
    <row r="114" spans="1:2" ht="14.5" x14ac:dyDescent="0.35">
      <c r="A114" s="1">
        <v>113</v>
      </c>
      <c r="B114" s="126" t="s">
        <v>2099</v>
      </c>
    </row>
    <row r="115" spans="1:2" ht="14.5" x14ac:dyDescent="0.35">
      <c r="A115" s="1">
        <v>114</v>
      </c>
      <c r="B115" s="126" t="s">
        <v>2100</v>
      </c>
    </row>
    <row r="116" spans="1:2" ht="14.5" x14ac:dyDescent="0.35">
      <c r="A116" s="1">
        <v>115</v>
      </c>
      <c r="B116" s="126" t="s">
        <v>2101</v>
      </c>
    </row>
    <row r="117" spans="1:2" ht="14.5" x14ac:dyDescent="0.35">
      <c r="A117" s="1">
        <v>116</v>
      </c>
      <c r="B117" s="126" t="s">
        <v>2102</v>
      </c>
    </row>
    <row r="118" spans="1:2" x14ac:dyDescent="0.25">
      <c r="A118" s="1">
        <v>117</v>
      </c>
      <c r="B118" s="1" t="s">
        <v>2103</v>
      </c>
    </row>
    <row r="119" spans="1:2" ht="14.5" x14ac:dyDescent="0.35">
      <c r="A119" s="1">
        <v>118</v>
      </c>
      <c r="B119" s="126" t="s">
        <v>2104</v>
      </c>
    </row>
    <row r="120" spans="1:2" ht="14.5" x14ac:dyDescent="0.35">
      <c r="A120" s="1">
        <v>119</v>
      </c>
      <c r="B120" s="126" t="s">
        <v>2105</v>
      </c>
    </row>
    <row r="121" spans="1:2" ht="14.5" x14ac:dyDescent="0.35">
      <c r="A121" s="1">
        <v>120</v>
      </c>
      <c r="B121" s="126" t="s">
        <v>2106</v>
      </c>
    </row>
    <row r="122" spans="1:2" x14ac:dyDescent="0.25">
      <c r="A122" s="1">
        <v>121</v>
      </c>
      <c r="B122" s="1" t="s">
        <v>2107</v>
      </c>
    </row>
    <row r="123" spans="1:2" x14ac:dyDescent="0.25">
      <c r="A123" s="1">
        <v>122</v>
      </c>
      <c r="B123" s="1" t="s">
        <v>2108</v>
      </c>
    </row>
    <row r="124" spans="1:2" ht="14.5" x14ac:dyDescent="0.35">
      <c r="A124" s="1">
        <v>123</v>
      </c>
      <c r="B124" s="126" t="s">
        <v>2109</v>
      </c>
    </row>
    <row r="125" spans="1:2" ht="14.5" x14ac:dyDescent="0.35">
      <c r="A125" s="1">
        <v>124</v>
      </c>
      <c r="B125" s="126" t="s">
        <v>2110</v>
      </c>
    </row>
    <row r="126" spans="1:2" ht="14.5" x14ac:dyDescent="0.35">
      <c r="A126" s="1">
        <v>125</v>
      </c>
      <c r="B126" s="126" t="s">
        <v>2111</v>
      </c>
    </row>
    <row r="127" spans="1:2" x14ac:dyDescent="0.25">
      <c r="A127" s="1">
        <v>126</v>
      </c>
      <c r="B127" s="1" t="s">
        <v>2112</v>
      </c>
    </row>
    <row r="128" spans="1:2" ht="14.5" x14ac:dyDescent="0.35">
      <c r="A128" s="1">
        <v>127</v>
      </c>
      <c r="B128" s="126" t="s">
        <v>2113</v>
      </c>
    </row>
    <row r="129" spans="1:2" x14ac:dyDescent="0.25">
      <c r="A129" s="1">
        <v>128</v>
      </c>
      <c r="B129" s="1" t="s">
        <v>2114</v>
      </c>
    </row>
    <row r="130" spans="1:2" ht="14.5" x14ac:dyDescent="0.35">
      <c r="A130" s="1">
        <v>129</v>
      </c>
      <c r="B130" s="126" t="s">
        <v>2115</v>
      </c>
    </row>
    <row r="131" spans="1:2" x14ac:dyDescent="0.25">
      <c r="A131" s="1">
        <v>130</v>
      </c>
      <c r="B131" s="1" t="s">
        <v>2116</v>
      </c>
    </row>
    <row r="132" spans="1:2" ht="14.5" x14ac:dyDescent="0.35">
      <c r="A132" s="1">
        <v>131</v>
      </c>
      <c r="B132" s="126" t="s">
        <v>2117</v>
      </c>
    </row>
    <row r="133" spans="1:2" x14ac:dyDescent="0.25">
      <c r="A133" s="1">
        <v>132</v>
      </c>
      <c r="B133" s="1" t="s">
        <v>2118</v>
      </c>
    </row>
    <row r="134" spans="1:2" ht="14.5" x14ac:dyDescent="0.35">
      <c r="A134" s="1">
        <v>133</v>
      </c>
      <c r="B134" s="126" t="s">
        <v>2119</v>
      </c>
    </row>
    <row r="135" spans="1:2" x14ac:dyDescent="0.25">
      <c r="A135" s="1">
        <v>134</v>
      </c>
      <c r="B135" s="1" t="s">
        <v>2120</v>
      </c>
    </row>
    <row r="136" spans="1:2" x14ac:dyDescent="0.25">
      <c r="A136" s="1">
        <v>135</v>
      </c>
      <c r="B136" s="1" t="s">
        <v>2121</v>
      </c>
    </row>
    <row r="137" spans="1:2" ht="14.5" x14ac:dyDescent="0.35">
      <c r="A137" s="1">
        <v>136</v>
      </c>
      <c r="B137" s="126" t="s">
        <v>2122</v>
      </c>
    </row>
    <row r="138" spans="1:2" x14ac:dyDescent="0.25">
      <c r="A138" s="1">
        <v>137</v>
      </c>
      <c r="B138" s="1" t="s">
        <v>2123</v>
      </c>
    </row>
    <row r="139" spans="1:2" ht="14.5" x14ac:dyDescent="0.35">
      <c r="A139" s="1">
        <v>138</v>
      </c>
      <c r="B139" s="126" t="s">
        <v>2124</v>
      </c>
    </row>
    <row r="140" spans="1:2" ht="14.5" x14ac:dyDescent="0.35">
      <c r="A140" s="1">
        <v>139</v>
      </c>
      <c r="B140" s="126" t="s">
        <v>2125</v>
      </c>
    </row>
    <row r="141" spans="1:2" ht="14.5" x14ac:dyDescent="0.35">
      <c r="A141" s="1">
        <v>140</v>
      </c>
      <c r="B141" s="126" t="s">
        <v>2126</v>
      </c>
    </row>
    <row r="142" spans="1:2" x14ac:dyDescent="0.25">
      <c r="A142" s="1">
        <v>141</v>
      </c>
      <c r="B142" s="1" t="s">
        <v>2127</v>
      </c>
    </row>
    <row r="143" spans="1:2" ht="14.5" x14ac:dyDescent="0.35">
      <c r="A143" s="1">
        <v>142</v>
      </c>
      <c r="B143" s="126" t="s">
        <v>2128</v>
      </c>
    </row>
    <row r="144" spans="1:2" ht="14.5" x14ac:dyDescent="0.35">
      <c r="A144" s="1">
        <v>143</v>
      </c>
      <c r="B144" s="126" t="s">
        <v>2129</v>
      </c>
    </row>
    <row r="145" spans="1:2" ht="14.5" x14ac:dyDescent="0.35">
      <c r="A145" s="1">
        <v>144</v>
      </c>
      <c r="B145" s="126" t="s">
        <v>2130</v>
      </c>
    </row>
    <row r="146" spans="1:2" ht="14.5" x14ac:dyDescent="0.35">
      <c r="A146" s="1">
        <v>145</v>
      </c>
      <c r="B146" s="126" t="s">
        <v>2131</v>
      </c>
    </row>
    <row r="147" spans="1:2" ht="14.5" x14ac:dyDescent="0.35">
      <c r="A147" s="1">
        <v>146</v>
      </c>
      <c r="B147" s="126" t="s">
        <v>2132</v>
      </c>
    </row>
    <row r="148" spans="1:2" ht="14.5" x14ac:dyDescent="0.35">
      <c r="A148" s="1">
        <v>147</v>
      </c>
      <c r="B148" s="126" t="s">
        <v>2133</v>
      </c>
    </row>
    <row r="149" spans="1:2" x14ac:dyDescent="0.25">
      <c r="A149" s="1">
        <v>148</v>
      </c>
      <c r="B149" s="1" t="s">
        <v>2134</v>
      </c>
    </row>
    <row r="150" spans="1:2" ht="14.5" x14ac:dyDescent="0.35">
      <c r="A150" s="1">
        <v>149</v>
      </c>
      <c r="B150" s="126" t="s">
        <v>2135</v>
      </c>
    </row>
    <row r="151" spans="1:2" x14ac:dyDescent="0.25">
      <c r="A151" s="1">
        <v>150</v>
      </c>
      <c r="B151" s="1" t="s">
        <v>2136</v>
      </c>
    </row>
    <row r="152" spans="1:2" ht="14.5" x14ac:dyDescent="0.35">
      <c r="A152" s="1">
        <v>151</v>
      </c>
      <c r="B152" s="126" t="s">
        <v>2137</v>
      </c>
    </row>
    <row r="153" spans="1:2" ht="14.5" x14ac:dyDescent="0.35">
      <c r="A153" s="1">
        <v>152</v>
      </c>
      <c r="B153" s="126" t="s">
        <v>2138</v>
      </c>
    </row>
    <row r="154" spans="1:2" ht="14.5" x14ac:dyDescent="0.35">
      <c r="A154" s="1">
        <v>153</v>
      </c>
      <c r="B154" s="126" t="s">
        <v>2139</v>
      </c>
    </row>
    <row r="155" spans="1:2" ht="14.5" x14ac:dyDescent="0.35">
      <c r="A155" s="1">
        <v>154</v>
      </c>
      <c r="B155" s="126" t="s">
        <v>2140</v>
      </c>
    </row>
    <row r="156" spans="1:2" ht="14.5" x14ac:dyDescent="0.35">
      <c r="A156" s="1">
        <v>155</v>
      </c>
      <c r="B156" s="126" t="s">
        <v>2141</v>
      </c>
    </row>
    <row r="157" spans="1:2" ht="14.5" x14ac:dyDescent="0.35">
      <c r="A157" s="1">
        <v>156</v>
      </c>
      <c r="B157" s="126" t="s">
        <v>2142</v>
      </c>
    </row>
    <row r="158" spans="1:2" ht="14.5" x14ac:dyDescent="0.35">
      <c r="A158" s="1">
        <v>157</v>
      </c>
      <c r="B158" s="126" t="s">
        <v>2143</v>
      </c>
    </row>
    <row r="159" spans="1:2" x14ac:dyDescent="0.25">
      <c r="A159" s="1">
        <v>158</v>
      </c>
      <c r="B159" s="1" t="s">
        <v>2144</v>
      </c>
    </row>
    <row r="160" spans="1:2" ht="14.5" x14ac:dyDescent="0.35">
      <c r="A160" s="1">
        <v>159</v>
      </c>
      <c r="B160" s="126" t="s">
        <v>2145</v>
      </c>
    </row>
    <row r="161" spans="1:2" ht="14.5" x14ac:dyDescent="0.35">
      <c r="A161" s="1">
        <v>160</v>
      </c>
      <c r="B161" s="126" t="s">
        <v>2146</v>
      </c>
    </row>
    <row r="162" spans="1:2" x14ac:dyDescent="0.25">
      <c r="A162" s="1">
        <v>161</v>
      </c>
      <c r="B162" s="1" t="s">
        <v>2147</v>
      </c>
    </row>
    <row r="163" spans="1:2" ht="14.5" x14ac:dyDescent="0.35">
      <c r="A163" s="1">
        <v>162</v>
      </c>
      <c r="B163" s="126" t="s">
        <v>2148</v>
      </c>
    </row>
    <row r="164" spans="1:2" ht="14.5" x14ac:dyDescent="0.35">
      <c r="A164" s="1">
        <v>163</v>
      </c>
      <c r="B164" s="126" t="s">
        <v>2149</v>
      </c>
    </row>
    <row r="165" spans="1:2" ht="14.5" x14ac:dyDescent="0.35">
      <c r="A165" s="1">
        <v>164</v>
      </c>
      <c r="B165" s="126" t="s">
        <v>2150</v>
      </c>
    </row>
    <row r="166" spans="1:2" ht="14.5" x14ac:dyDescent="0.35">
      <c r="A166" s="1">
        <v>165</v>
      </c>
      <c r="B166" s="126" t="s">
        <v>2151</v>
      </c>
    </row>
    <row r="167" spans="1:2" ht="14.5" x14ac:dyDescent="0.35">
      <c r="A167" s="1">
        <v>166</v>
      </c>
      <c r="B167" s="126" t="s">
        <v>2152</v>
      </c>
    </row>
    <row r="168" spans="1:2" ht="14.5" x14ac:dyDescent="0.35">
      <c r="A168" s="1">
        <v>167</v>
      </c>
      <c r="B168" s="126" t="s">
        <v>2153</v>
      </c>
    </row>
    <row r="169" spans="1:2" x14ac:dyDescent="0.25">
      <c r="A169" s="1">
        <v>168</v>
      </c>
      <c r="B169" s="1" t="s">
        <v>2154</v>
      </c>
    </row>
    <row r="170" spans="1:2" x14ac:dyDescent="0.25">
      <c r="A170" s="1">
        <v>169</v>
      </c>
      <c r="B170" s="1" t="s">
        <v>2155</v>
      </c>
    </row>
    <row r="171" spans="1:2" x14ac:dyDescent="0.25">
      <c r="A171" s="1">
        <v>170</v>
      </c>
      <c r="B171" s="1" t="s">
        <v>2156</v>
      </c>
    </row>
    <row r="172" spans="1:2" ht="14.5" x14ac:dyDescent="0.35">
      <c r="A172" s="1">
        <v>171</v>
      </c>
      <c r="B172" s="126" t="s">
        <v>2157</v>
      </c>
    </row>
    <row r="173" spans="1:2" ht="14.5" x14ac:dyDescent="0.35">
      <c r="A173" s="1">
        <v>172</v>
      </c>
      <c r="B173" s="126" t="s">
        <v>2158</v>
      </c>
    </row>
    <row r="174" spans="1:2" ht="14.5" x14ac:dyDescent="0.35">
      <c r="A174" s="1">
        <v>173</v>
      </c>
      <c r="B174" s="126" t="s">
        <v>2159</v>
      </c>
    </row>
    <row r="175" spans="1:2" ht="14.5" x14ac:dyDescent="0.35">
      <c r="A175" s="1">
        <v>174</v>
      </c>
      <c r="B175" s="126" t="s">
        <v>2160</v>
      </c>
    </row>
    <row r="176" spans="1:2" ht="14.5" x14ac:dyDescent="0.35">
      <c r="A176" s="1">
        <v>175</v>
      </c>
      <c r="B176" s="126" t="s">
        <v>2161</v>
      </c>
    </row>
    <row r="177" spans="1:2" ht="14.5" x14ac:dyDescent="0.35">
      <c r="A177" s="1">
        <v>176</v>
      </c>
      <c r="B177" s="126" t="s">
        <v>2162</v>
      </c>
    </row>
    <row r="178" spans="1:2" ht="14.5" x14ac:dyDescent="0.35">
      <c r="A178" s="1">
        <v>177</v>
      </c>
      <c r="B178" s="126" t="s">
        <v>2163</v>
      </c>
    </row>
    <row r="179" spans="1:2" x14ac:dyDescent="0.25">
      <c r="A179" s="1">
        <v>178</v>
      </c>
      <c r="B179" s="1" t="s">
        <v>2164</v>
      </c>
    </row>
    <row r="180" spans="1:2" x14ac:dyDescent="0.25">
      <c r="A180" s="1">
        <v>179</v>
      </c>
      <c r="B180" s="1" t="s">
        <v>2165</v>
      </c>
    </row>
    <row r="181" spans="1:2" ht="14.5" x14ac:dyDescent="0.35">
      <c r="A181" s="1">
        <v>180</v>
      </c>
      <c r="B181" s="126" t="s">
        <v>2166</v>
      </c>
    </row>
    <row r="182" spans="1:2" ht="14.5" x14ac:dyDescent="0.35">
      <c r="A182" s="1">
        <v>181</v>
      </c>
      <c r="B182" s="126" t="s">
        <v>2167</v>
      </c>
    </row>
    <row r="183" spans="1:2" ht="14.5" x14ac:dyDescent="0.35">
      <c r="A183" s="1">
        <v>182</v>
      </c>
      <c r="B183" s="126" t="s">
        <v>2168</v>
      </c>
    </row>
    <row r="184" spans="1:2" ht="14.5" x14ac:dyDescent="0.35">
      <c r="A184" s="1">
        <v>183</v>
      </c>
      <c r="B184" s="126" t="s">
        <v>2169</v>
      </c>
    </row>
    <row r="185" spans="1:2" ht="14.5" x14ac:dyDescent="0.35">
      <c r="A185" s="1">
        <v>184</v>
      </c>
      <c r="B185" s="126" t="s">
        <v>2170</v>
      </c>
    </row>
    <row r="186" spans="1:2" x14ac:dyDescent="0.25">
      <c r="A186" s="1">
        <v>185</v>
      </c>
      <c r="B186" s="1" t="s">
        <v>2171</v>
      </c>
    </row>
    <row r="187" spans="1:2" x14ac:dyDescent="0.25">
      <c r="A187" s="1">
        <v>186</v>
      </c>
      <c r="B187" s="1" t="s">
        <v>2172</v>
      </c>
    </row>
    <row r="188" spans="1:2" x14ac:dyDescent="0.25">
      <c r="A188" s="1">
        <v>187</v>
      </c>
      <c r="B188" s="1" t="s">
        <v>2173</v>
      </c>
    </row>
    <row r="189" spans="1:2" x14ac:dyDescent="0.25">
      <c r="A189" s="1">
        <v>188</v>
      </c>
      <c r="B189" s="1" t="s">
        <v>2174</v>
      </c>
    </row>
    <row r="190" spans="1:2" x14ac:dyDescent="0.25">
      <c r="A190" s="1">
        <v>189</v>
      </c>
      <c r="B190" s="1" t="s">
        <v>2175</v>
      </c>
    </row>
    <row r="191" spans="1:2" ht="14.5" x14ac:dyDescent="0.35">
      <c r="A191" s="1">
        <v>190</v>
      </c>
      <c r="B191" s="126" t="s">
        <v>2176</v>
      </c>
    </row>
    <row r="192" spans="1:2" x14ac:dyDescent="0.25">
      <c r="A192" s="1">
        <v>191</v>
      </c>
      <c r="B192" s="1" t="s">
        <v>2177</v>
      </c>
    </row>
    <row r="193" spans="1:2" x14ac:dyDescent="0.25">
      <c r="A193" s="1">
        <v>192</v>
      </c>
      <c r="B193" s="1" t="s">
        <v>2178</v>
      </c>
    </row>
    <row r="194" spans="1:2" ht="14.5" x14ac:dyDescent="0.35">
      <c r="A194" s="1">
        <v>193</v>
      </c>
      <c r="B194" s="126" t="s">
        <v>2179</v>
      </c>
    </row>
    <row r="195" spans="1:2" ht="14.5" x14ac:dyDescent="0.35">
      <c r="A195" s="1">
        <v>194</v>
      </c>
      <c r="B195" s="126" t="s">
        <v>2180</v>
      </c>
    </row>
    <row r="196" spans="1:2" ht="14.5" x14ac:dyDescent="0.35">
      <c r="A196" s="1">
        <v>195</v>
      </c>
      <c r="B196" s="126" t="s">
        <v>2181</v>
      </c>
    </row>
    <row r="197" spans="1:2" x14ac:dyDescent="0.25">
      <c r="A197" s="1">
        <v>196</v>
      </c>
      <c r="B197" s="1" t="s">
        <v>2182</v>
      </c>
    </row>
    <row r="198" spans="1:2" ht="14.5" x14ac:dyDescent="0.35">
      <c r="A198" s="1">
        <v>197</v>
      </c>
      <c r="B198" s="126" t="s">
        <v>2183</v>
      </c>
    </row>
    <row r="199" spans="1:2" ht="14.5" x14ac:dyDescent="0.35">
      <c r="A199" s="1">
        <v>198</v>
      </c>
      <c r="B199" s="126" t="s">
        <v>2184</v>
      </c>
    </row>
    <row r="200" spans="1:2" x14ac:dyDescent="0.25">
      <c r="A200" s="1">
        <v>199</v>
      </c>
      <c r="B200" s="1" t="s">
        <v>2185</v>
      </c>
    </row>
    <row r="201" spans="1:2" ht="14.5" x14ac:dyDescent="0.35">
      <c r="A201" s="1">
        <v>200</v>
      </c>
      <c r="B201" s="126" t="s">
        <v>2186</v>
      </c>
    </row>
    <row r="202" spans="1:2" ht="14.5" x14ac:dyDescent="0.35">
      <c r="A202" s="1">
        <v>201</v>
      </c>
      <c r="B202" s="126" t="s">
        <v>2187</v>
      </c>
    </row>
    <row r="203" spans="1:2" ht="14.5" x14ac:dyDescent="0.35">
      <c r="A203" s="1">
        <v>202</v>
      </c>
      <c r="B203" s="126" t="s">
        <v>2188</v>
      </c>
    </row>
    <row r="204" spans="1:2" x14ac:dyDescent="0.25">
      <c r="A204" s="1">
        <v>203</v>
      </c>
      <c r="B204" s="1" t="s">
        <v>2189</v>
      </c>
    </row>
    <row r="205" spans="1:2" ht="14.5" x14ac:dyDescent="0.35">
      <c r="A205" s="1">
        <v>204</v>
      </c>
      <c r="B205" s="126" t="s">
        <v>2190</v>
      </c>
    </row>
    <row r="206" spans="1:2" x14ac:dyDescent="0.25">
      <c r="A206" s="1">
        <v>205</v>
      </c>
      <c r="B206" s="1" t="s">
        <v>2191</v>
      </c>
    </row>
    <row r="207" spans="1:2" ht="14.5" x14ac:dyDescent="0.35">
      <c r="A207" s="1">
        <v>206</v>
      </c>
      <c r="B207" s="126" t="s">
        <v>2192</v>
      </c>
    </row>
    <row r="208" spans="1:2" ht="14.5" x14ac:dyDescent="0.35">
      <c r="A208" s="1">
        <v>207</v>
      </c>
      <c r="B208" s="126" t="s">
        <v>2193</v>
      </c>
    </row>
    <row r="209" spans="1:2" ht="14.5" x14ac:dyDescent="0.35">
      <c r="A209" s="1">
        <v>208</v>
      </c>
      <c r="B209" s="126" t="s">
        <v>2194</v>
      </c>
    </row>
    <row r="210" spans="1:2" ht="14.5" x14ac:dyDescent="0.35">
      <c r="A210" s="1">
        <v>209</v>
      </c>
      <c r="B210" s="126" t="s">
        <v>2195</v>
      </c>
    </row>
    <row r="211" spans="1:2" ht="14.5" x14ac:dyDescent="0.35">
      <c r="A211" s="1">
        <v>210</v>
      </c>
      <c r="B211" s="126" t="s">
        <v>2196</v>
      </c>
    </row>
    <row r="212" spans="1:2" ht="14.5" x14ac:dyDescent="0.35">
      <c r="A212" s="1">
        <v>211</v>
      </c>
      <c r="B212" s="126" t="s">
        <v>2197</v>
      </c>
    </row>
    <row r="213" spans="1:2" x14ac:dyDescent="0.25">
      <c r="A213" s="1">
        <v>212</v>
      </c>
      <c r="B213" s="1" t="s">
        <v>2198</v>
      </c>
    </row>
    <row r="214" spans="1:2" ht="14.5" x14ac:dyDescent="0.35">
      <c r="A214" s="1">
        <v>213</v>
      </c>
      <c r="B214" s="126" t="s">
        <v>2199</v>
      </c>
    </row>
    <row r="215" spans="1:2" ht="14.5" x14ac:dyDescent="0.35">
      <c r="A215" s="1">
        <v>214</v>
      </c>
      <c r="B215" s="126" t="s">
        <v>2200</v>
      </c>
    </row>
    <row r="216" spans="1:2" ht="14.5" x14ac:dyDescent="0.35">
      <c r="A216" s="1">
        <v>215</v>
      </c>
      <c r="B216" s="126" t="s">
        <v>2201</v>
      </c>
    </row>
    <row r="217" spans="1:2" x14ac:dyDescent="0.25">
      <c r="A217" s="1">
        <v>216</v>
      </c>
      <c r="B217" s="1" t="s">
        <v>2202</v>
      </c>
    </row>
    <row r="218" spans="1:2" x14ac:dyDescent="0.25">
      <c r="A218" s="1">
        <v>217</v>
      </c>
      <c r="B218" s="1" t="s">
        <v>2203</v>
      </c>
    </row>
    <row r="219" spans="1:2" x14ac:dyDescent="0.25">
      <c r="A219" s="1">
        <v>218</v>
      </c>
      <c r="B219" s="1" t="s">
        <v>2204</v>
      </c>
    </row>
    <row r="220" spans="1:2" ht="14.5" x14ac:dyDescent="0.35">
      <c r="A220" s="1">
        <v>219</v>
      </c>
      <c r="B220" s="126" t="s">
        <v>2205</v>
      </c>
    </row>
    <row r="221" spans="1:2" x14ac:dyDescent="0.25">
      <c r="A221" s="1">
        <v>220</v>
      </c>
      <c r="B221" s="1" t="s">
        <v>2206</v>
      </c>
    </row>
    <row r="222" spans="1:2" x14ac:dyDescent="0.25">
      <c r="A222" s="1">
        <v>221</v>
      </c>
      <c r="B222" s="1" t="s">
        <v>2207</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0EE20-B4E9-41F6-B33A-D1FCCCE2EA1F}">
  <dimension ref="A1:C51"/>
  <sheetViews>
    <sheetView workbookViewId="0">
      <selection activeCell="C24" sqref="C24"/>
    </sheetView>
  </sheetViews>
  <sheetFormatPr defaultColWidth="9.1796875" defaultRowHeight="12.5" x14ac:dyDescent="0.25"/>
  <cols>
    <col min="1" max="16384" width="9.1796875" style="1"/>
  </cols>
  <sheetData>
    <row r="1" spans="1:3" ht="14.5" x14ac:dyDescent="0.35">
      <c r="A1" s="121" t="s">
        <v>1951</v>
      </c>
      <c r="B1" s="121" t="s">
        <v>1952</v>
      </c>
      <c r="C1" s="121" t="s">
        <v>1953</v>
      </c>
    </row>
    <row r="2" spans="1:3" x14ac:dyDescent="0.25">
      <c r="A2" s="1">
        <v>4</v>
      </c>
      <c r="B2" s="1">
        <v>2002</v>
      </c>
      <c r="C2" s="1">
        <v>4.7949999999999999</v>
      </c>
    </row>
    <row r="3" spans="1:3" x14ac:dyDescent="0.25">
      <c r="A3" s="1">
        <v>1</v>
      </c>
      <c r="B3" s="1">
        <v>2003</v>
      </c>
      <c r="C3" s="1">
        <v>4.5019999999999998</v>
      </c>
    </row>
    <row r="4" spans="1:3" x14ac:dyDescent="0.25">
      <c r="A4" s="1">
        <v>2</v>
      </c>
      <c r="B4" s="1">
        <v>2003</v>
      </c>
      <c r="C4" s="1">
        <v>5.6950000000000003</v>
      </c>
    </row>
    <row r="5" spans="1:3" x14ac:dyDescent="0.25">
      <c r="A5" s="1">
        <v>3</v>
      </c>
      <c r="B5" s="1">
        <v>2003</v>
      </c>
      <c r="C5" s="1">
        <v>5.6710000000000003</v>
      </c>
    </row>
    <row r="6" spans="1:3" x14ac:dyDescent="0.25">
      <c r="A6" s="1">
        <v>4</v>
      </c>
      <c r="B6" s="1">
        <v>2003</v>
      </c>
      <c r="C6" s="1">
        <v>5.1760000000000002</v>
      </c>
    </row>
    <row r="7" spans="1:3" x14ac:dyDescent="0.25">
      <c r="A7" s="1">
        <v>1</v>
      </c>
      <c r="B7" s="1">
        <v>2004</v>
      </c>
      <c r="C7" s="1">
        <v>5.0780000000000003</v>
      </c>
    </row>
    <row r="8" spans="1:3" x14ac:dyDescent="0.25">
      <c r="A8" s="1">
        <v>2</v>
      </c>
      <c r="B8" s="1">
        <v>2004</v>
      </c>
      <c r="C8" s="1">
        <v>5.9139999999999997</v>
      </c>
    </row>
    <row r="9" spans="1:3" x14ac:dyDescent="0.25">
      <c r="A9" s="1">
        <v>3</v>
      </c>
      <c r="B9" s="1">
        <v>2004</v>
      </c>
      <c r="C9" s="1">
        <v>5.5960000000000001</v>
      </c>
    </row>
    <row r="10" spans="1:3" x14ac:dyDescent="0.25">
      <c r="A10" s="1">
        <v>4</v>
      </c>
      <c r="B10" s="1">
        <v>2004</v>
      </c>
      <c r="C10" s="1">
        <v>5.2039999999999997</v>
      </c>
    </row>
    <row r="11" spans="1:3" x14ac:dyDescent="0.25">
      <c r="A11" s="1">
        <v>1</v>
      </c>
      <c r="B11" s="1">
        <v>2005</v>
      </c>
      <c r="C11" s="1">
        <v>5.2060000000000004</v>
      </c>
    </row>
    <row r="12" spans="1:3" x14ac:dyDescent="0.25">
      <c r="A12" s="1">
        <v>2</v>
      </c>
      <c r="B12" s="1">
        <v>2005</v>
      </c>
      <c r="C12" s="1">
        <v>6.31</v>
      </c>
    </row>
    <row r="13" spans="1:3" x14ac:dyDescent="0.25">
      <c r="A13" s="1">
        <v>3</v>
      </c>
      <c r="B13" s="1">
        <v>2005</v>
      </c>
      <c r="C13" s="1">
        <v>6.0369999999999999</v>
      </c>
    </row>
    <row r="14" spans="1:3" x14ac:dyDescent="0.25">
      <c r="A14" s="1">
        <v>4</v>
      </c>
      <c r="B14" s="1">
        <v>2005</v>
      </c>
      <c r="C14" s="1">
        <v>5.5510000000000002</v>
      </c>
    </row>
    <row r="15" spans="1:3" x14ac:dyDescent="0.25">
      <c r="A15" s="1">
        <v>1</v>
      </c>
      <c r="B15" s="1">
        <v>2006</v>
      </c>
      <c r="C15" s="1">
        <v>5.226</v>
      </c>
    </row>
    <row r="16" spans="1:3" x14ac:dyDescent="0.25">
      <c r="A16" s="1">
        <v>2</v>
      </c>
      <c r="B16" s="1">
        <v>2006</v>
      </c>
      <c r="C16" s="1">
        <v>6.476</v>
      </c>
    </row>
    <row r="17" spans="1:3" x14ac:dyDescent="0.25">
      <c r="A17" s="1">
        <v>3</v>
      </c>
      <c r="B17" s="1">
        <v>2006</v>
      </c>
      <c r="C17" s="1">
        <v>6.4539999999999997</v>
      </c>
    </row>
    <row r="18" spans="1:3" x14ac:dyDescent="0.25">
      <c r="A18" s="1">
        <v>4</v>
      </c>
      <c r="B18" s="1">
        <v>2006</v>
      </c>
      <c r="C18" s="1">
        <v>5.9320000000000004</v>
      </c>
    </row>
    <row r="19" spans="1:3" x14ac:dyDescent="0.25">
      <c r="A19" s="1">
        <v>1</v>
      </c>
      <c r="B19" s="1">
        <v>2007</v>
      </c>
      <c r="C19" s="1">
        <v>6.1029999999999998</v>
      </c>
    </row>
    <row r="20" spans="1:3" x14ac:dyDescent="0.25">
      <c r="A20" s="1">
        <v>2</v>
      </c>
      <c r="B20" s="1">
        <v>2007</v>
      </c>
      <c r="C20" s="1">
        <v>7.7329999999999997</v>
      </c>
    </row>
    <row r="21" spans="1:3" x14ac:dyDescent="0.25">
      <c r="A21" s="1">
        <v>3</v>
      </c>
      <c r="B21" s="1">
        <v>2007</v>
      </c>
      <c r="C21" s="1">
        <v>7.69</v>
      </c>
    </row>
    <row r="22" spans="1:3" x14ac:dyDescent="0.25">
      <c r="A22" s="1">
        <v>4</v>
      </c>
      <c r="B22" s="1">
        <v>2007</v>
      </c>
      <c r="C22" s="1">
        <v>7.3310000000000004</v>
      </c>
    </row>
    <row r="23" spans="1:3" x14ac:dyDescent="0.25">
      <c r="A23" s="1">
        <v>1</v>
      </c>
      <c r="B23" s="1">
        <v>2008</v>
      </c>
      <c r="C23" s="1">
        <v>7.3789999999999996</v>
      </c>
    </row>
    <row r="24" spans="1:3" x14ac:dyDescent="0.25">
      <c r="A24" s="1">
        <v>2</v>
      </c>
      <c r="B24" s="1">
        <v>2008</v>
      </c>
      <c r="C24" s="1">
        <v>9.0459999999999994</v>
      </c>
    </row>
    <row r="25" spans="1:3" x14ac:dyDescent="0.25">
      <c r="A25" s="1">
        <v>3</v>
      </c>
      <c r="B25" s="1">
        <v>2008</v>
      </c>
      <c r="C25" s="1">
        <v>8.3930000000000007</v>
      </c>
    </row>
    <row r="26" spans="1:3" x14ac:dyDescent="0.25">
      <c r="A26" s="1">
        <v>4</v>
      </c>
      <c r="B26" s="1">
        <v>2008</v>
      </c>
      <c r="C26" s="1">
        <v>7.1260000000000003</v>
      </c>
    </row>
    <row r="27" spans="1:3" x14ac:dyDescent="0.25">
      <c r="A27" s="1">
        <v>1</v>
      </c>
      <c r="B27" s="1">
        <v>2009</v>
      </c>
      <c r="C27" s="1">
        <v>7.1689999999999996</v>
      </c>
    </row>
    <row r="28" spans="1:3" x14ac:dyDescent="0.25">
      <c r="A28" s="1">
        <v>2</v>
      </c>
      <c r="B28" s="1">
        <v>2009</v>
      </c>
      <c r="C28" s="1">
        <v>8.2669999999999995</v>
      </c>
    </row>
    <row r="29" spans="1:3" x14ac:dyDescent="0.25">
      <c r="A29" s="1">
        <v>3</v>
      </c>
      <c r="B29" s="1">
        <v>2009</v>
      </c>
      <c r="C29" s="1">
        <v>8.0440000000000005</v>
      </c>
    </row>
    <row r="30" spans="1:3" x14ac:dyDescent="0.25">
      <c r="A30" s="1">
        <v>4</v>
      </c>
      <c r="B30" s="1">
        <v>2009</v>
      </c>
      <c r="C30" s="1">
        <v>7.51</v>
      </c>
    </row>
    <row r="31" spans="1:3" x14ac:dyDescent="0.25">
      <c r="A31" s="1">
        <v>1</v>
      </c>
      <c r="B31" s="1">
        <v>2010</v>
      </c>
      <c r="C31" s="1">
        <v>7.5250000000000004</v>
      </c>
    </row>
    <row r="32" spans="1:3" x14ac:dyDescent="0.25">
      <c r="A32" s="1">
        <v>2</v>
      </c>
      <c r="B32" s="1">
        <v>2010</v>
      </c>
      <c r="C32" s="1">
        <v>8.6739999999999995</v>
      </c>
    </row>
    <row r="33" spans="1:3" x14ac:dyDescent="0.25">
      <c r="A33" s="1">
        <v>3</v>
      </c>
      <c r="B33" s="1">
        <v>2010</v>
      </c>
      <c r="C33" s="1">
        <v>8.4260000000000002</v>
      </c>
    </row>
    <row r="34" spans="1:3" x14ac:dyDescent="0.25">
      <c r="A34" s="1">
        <v>4</v>
      </c>
      <c r="B34" s="1">
        <v>2010</v>
      </c>
      <c r="C34" s="1">
        <v>10.49</v>
      </c>
    </row>
    <row r="35" spans="1:3" x14ac:dyDescent="0.25">
      <c r="A35" s="1">
        <v>1</v>
      </c>
      <c r="B35" s="1">
        <v>2011</v>
      </c>
      <c r="C35" s="1">
        <v>10.52</v>
      </c>
    </row>
    <row r="36" spans="1:3" x14ac:dyDescent="0.25">
      <c r="A36" s="1">
        <v>2</v>
      </c>
      <c r="B36" s="1">
        <v>2011</v>
      </c>
      <c r="C36" s="1">
        <v>12.74</v>
      </c>
    </row>
    <row r="37" spans="1:3" x14ac:dyDescent="0.25">
      <c r="A37" s="1">
        <v>3</v>
      </c>
      <c r="B37" s="1">
        <v>2011</v>
      </c>
      <c r="C37" s="1">
        <v>12.25</v>
      </c>
    </row>
    <row r="38" spans="1:3" x14ac:dyDescent="0.25">
      <c r="A38" s="1">
        <v>4</v>
      </c>
      <c r="B38" s="1">
        <v>2011</v>
      </c>
      <c r="C38" s="1">
        <v>11.04</v>
      </c>
    </row>
    <row r="39" spans="1:3" x14ac:dyDescent="0.25">
      <c r="A39" s="1">
        <v>1</v>
      </c>
      <c r="B39" s="1">
        <v>2012</v>
      </c>
      <c r="C39" s="1">
        <v>11.14</v>
      </c>
    </row>
    <row r="40" spans="1:3" x14ac:dyDescent="0.25">
      <c r="A40" s="1">
        <v>2</v>
      </c>
      <c r="B40" s="1">
        <v>2012</v>
      </c>
      <c r="C40" s="1">
        <v>13.08</v>
      </c>
    </row>
    <row r="41" spans="1:3" x14ac:dyDescent="0.25">
      <c r="A41" s="1">
        <v>3</v>
      </c>
      <c r="B41" s="1">
        <v>2012</v>
      </c>
      <c r="C41" s="1">
        <v>12.34</v>
      </c>
    </row>
    <row r="42" spans="1:3" x14ac:dyDescent="0.25">
      <c r="A42" s="1">
        <v>4</v>
      </c>
      <c r="B42" s="1">
        <v>2012</v>
      </c>
      <c r="C42" s="1">
        <v>11.46</v>
      </c>
    </row>
    <row r="43" spans="1:3" x14ac:dyDescent="0.25">
      <c r="A43" s="1">
        <v>1</v>
      </c>
      <c r="B43" s="1">
        <v>2013</v>
      </c>
      <c r="C43" s="1">
        <v>11.04</v>
      </c>
    </row>
    <row r="44" spans="1:3" x14ac:dyDescent="0.25">
      <c r="A44" s="1">
        <v>2</v>
      </c>
      <c r="B44" s="1">
        <v>2013</v>
      </c>
      <c r="C44" s="1">
        <v>12.75</v>
      </c>
    </row>
    <row r="45" spans="1:3" x14ac:dyDescent="0.25">
      <c r="A45" s="1">
        <v>3</v>
      </c>
      <c r="B45" s="1">
        <v>2013</v>
      </c>
      <c r="C45" s="1">
        <v>12.03</v>
      </c>
    </row>
    <row r="46" spans="1:3" x14ac:dyDescent="0.25">
      <c r="A46" s="1">
        <v>4</v>
      </c>
      <c r="B46" s="1">
        <v>2013</v>
      </c>
      <c r="C46" s="1">
        <v>11.04</v>
      </c>
    </row>
    <row r="47" spans="1:3" x14ac:dyDescent="0.25">
      <c r="A47" s="1">
        <v>1</v>
      </c>
      <c r="B47" s="1">
        <v>2014</v>
      </c>
      <c r="C47" s="1">
        <v>10.58</v>
      </c>
    </row>
    <row r="48" spans="1:3" x14ac:dyDescent="0.25">
      <c r="A48" s="1">
        <v>2</v>
      </c>
      <c r="B48" s="1">
        <v>2014</v>
      </c>
      <c r="C48" s="1">
        <v>12.57</v>
      </c>
    </row>
    <row r="49" spans="1:3" x14ac:dyDescent="0.25">
      <c r="A49" s="1">
        <v>3</v>
      </c>
      <c r="B49" s="1">
        <v>2014</v>
      </c>
      <c r="C49" s="1">
        <v>11.98</v>
      </c>
    </row>
    <row r="50" spans="1:3" x14ac:dyDescent="0.25">
      <c r="A50" s="1">
        <v>4</v>
      </c>
      <c r="B50" s="1">
        <v>2014</v>
      </c>
      <c r="C50" s="1">
        <v>10.87</v>
      </c>
    </row>
    <row r="51" spans="1:3" x14ac:dyDescent="0.25">
      <c r="A51" s="1">
        <v>1</v>
      </c>
      <c r="B51" s="1">
        <v>2015</v>
      </c>
      <c r="C51" s="1">
        <v>10.71</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4D6FD-D50B-4D25-881C-17239B332CDB}">
  <dimension ref="A1:L30"/>
  <sheetViews>
    <sheetView workbookViewId="0">
      <selection activeCell="C1" sqref="C1"/>
    </sheetView>
  </sheetViews>
  <sheetFormatPr defaultRowHeight="14" x14ac:dyDescent="0.3"/>
  <cols>
    <col min="1" max="1" width="12.6328125" bestFit="1" customWidth="1"/>
    <col min="2" max="2" width="34.6328125" bestFit="1" customWidth="1"/>
    <col min="3" max="3" width="23.54296875" bestFit="1" customWidth="1"/>
    <col min="4" max="4" width="24.453125" bestFit="1" customWidth="1"/>
    <col min="5" max="5" width="42.36328125" bestFit="1" customWidth="1"/>
    <col min="6" max="6" width="12.26953125" bestFit="1" customWidth="1"/>
    <col min="8" max="8" width="12.81640625" bestFit="1" customWidth="1"/>
    <col min="9" max="9" width="10.54296875" bestFit="1" customWidth="1"/>
    <col min="10" max="11" width="13.54296875" bestFit="1" customWidth="1"/>
    <col min="12" max="12" width="80.6328125" bestFit="1" customWidth="1"/>
  </cols>
  <sheetData>
    <row r="1" spans="1:12" x14ac:dyDescent="0.3">
      <c r="A1" t="s">
        <v>2318</v>
      </c>
      <c r="B1" t="s">
        <v>233</v>
      </c>
      <c r="C1" t="s">
        <v>234</v>
      </c>
      <c r="D1" t="s">
        <v>235</v>
      </c>
      <c r="E1" t="s">
        <v>236</v>
      </c>
      <c r="F1" t="s">
        <v>237</v>
      </c>
      <c r="G1" t="s">
        <v>238</v>
      </c>
      <c r="H1" t="s">
        <v>239</v>
      </c>
      <c r="I1" t="s">
        <v>192</v>
      </c>
      <c r="J1" t="s">
        <v>240</v>
      </c>
      <c r="K1" t="s">
        <v>241</v>
      </c>
      <c r="L1" t="s">
        <v>2502</v>
      </c>
    </row>
    <row r="2" spans="1:12" x14ac:dyDescent="0.3">
      <c r="A2">
        <v>1</v>
      </c>
      <c r="B2" t="s">
        <v>2503</v>
      </c>
      <c r="C2" t="s">
        <v>2504</v>
      </c>
      <c r="D2" t="s">
        <v>2505</v>
      </c>
      <c r="E2" t="s">
        <v>2506</v>
      </c>
      <c r="F2" t="s">
        <v>271</v>
      </c>
      <c r="H2" t="s">
        <v>2507</v>
      </c>
      <c r="I2" t="s">
        <v>273</v>
      </c>
      <c r="J2" t="s">
        <v>2508</v>
      </c>
    </row>
    <row r="3" spans="1:12" x14ac:dyDescent="0.3">
      <c r="A3">
        <v>2</v>
      </c>
      <c r="B3" t="s">
        <v>2509</v>
      </c>
      <c r="C3" t="s">
        <v>2510</v>
      </c>
      <c r="D3" t="s">
        <v>279</v>
      </c>
      <c r="E3" t="s">
        <v>2511</v>
      </c>
      <c r="F3" t="s">
        <v>2512</v>
      </c>
      <c r="G3" t="s">
        <v>2513</v>
      </c>
      <c r="H3" t="s">
        <v>2514</v>
      </c>
      <c r="I3" t="s">
        <v>498</v>
      </c>
      <c r="J3" t="s">
        <v>2515</v>
      </c>
      <c r="L3" t="s">
        <v>2516</v>
      </c>
    </row>
    <row r="4" spans="1:12" x14ac:dyDescent="0.3">
      <c r="A4">
        <v>3</v>
      </c>
      <c r="B4" t="s">
        <v>2517</v>
      </c>
      <c r="C4" t="s">
        <v>2518</v>
      </c>
      <c r="D4" t="s">
        <v>245</v>
      </c>
      <c r="E4" t="s">
        <v>2519</v>
      </c>
      <c r="F4" t="s">
        <v>2520</v>
      </c>
      <c r="G4" t="s">
        <v>1319</v>
      </c>
      <c r="H4" t="s">
        <v>2521</v>
      </c>
      <c r="I4" t="s">
        <v>498</v>
      </c>
      <c r="J4" t="s">
        <v>2522</v>
      </c>
      <c r="K4" t="s">
        <v>2523</v>
      </c>
    </row>
    <row r="5" spans="1:12" x14ac:dyDescent="0.3">
      <c r="A5">
        <v>4</v>
      </c>
      <c r="B5" t="s">
        <v>2524</v>
      </c>
      <c r="C5" t="s">
        <v>2525</v>
      </c>
      <c r="D5" t="s">
        <v>297</v>
      </c>
      <c r="E5" t="s">
        <v>2526</v>
      </c>
      <c r="F5" t="s">
        <v>2527</v>
      </c>
      <c r="H5" t="s">
        <v>2528</v>
      </c>
      <c r="I5" t="s">
        <v>2529</v>
      </c>
      <c r="J5" t="s">
        <v>2530</v>
      </c>
    </row>
    <row r="6" spans="1:12" x14ac:dyDescent="0.3">
      <c r="A6">
        <v>5</v>
      </c>
      <c r="B6" t="s">
        <v>2531</v>
      </c>
      <c r="C6" t="s">
        <v>2532</v>
      </c>
      <c r="D6" t="s">
        <v>2533</v>
      </c>
      <c r="E6" t="s">
        <v>2534</v>
      </c>
      <c r="F6" t="s">
        <v>2535</v>
      </c>
      <c r="G6" t="s">
        <v>2536</v>
      </c>
      <c r="H6" t="s">
        <v>2537</v>
      </c>
      <c r="I6" t="s">
        <v>215</v>
      </c>
      <c r="J6" t="s">
        <v>2538</v>
      </c>
    </row>
    <row r="7" spans="1:12" x14ac:dyDescent="0.3">
      <c r="A7">
        <v>6</v>
      </c>
      <c r="B7" t="s">
        <v>2539</v>
      </c>
      <c r="C7" t="s">
        <v>2540</v>
      </c>
      <c r="D7" t="s">
        <v>2541</v>
      </c>
      <c r="E7" t="s">
        <v>2542</v>
      </c>
      <c r="F7" t="s">
        <v>2543</v>
      </c>
      <c r="H7" t="s">
        <v>2544</v>
      </c>
      <c r="I7" t="s">
        <v>2529</v>
      </c>
      <c r="J7" t="s">
        <v>2545</v>
      </c>
      <c r="L7" t="s">
        <v>2546</v>
      </c>
    </row>
    <row r="8" spans="1:12" x14ac:dyDescent="0.3">
      <c r="A8">
        <v>7</v>
      </c>
      <c r="B8" t="s">
        <v>2547</v>
      </c>
      <c r="C8" t="s">
        <v>2548</v>
      </c>
      <c r="D8" t="s">
        <v>297</v>
      </c>
      <c r="E8" t="s">
        <v>2549</v>
      </c>
      <c r="F8" t="s">
        <v>2550</v>
      </c>
      <c r="G8" t="s">
        <v>2551</v>
      </c>
      <c r="H8" t="s">
        <v>2552</v>
      </c>
      <c r="I8" t="s">
        <v>2553</v>
      </c>
      <c r="J8" t="s">
        <v>2554</v>
      </c>
      <c r="K8" t="s">
        <v>2555</v>
      </c>
    </row>
    <row r="9" spans="1:12" x14ac:dyDescent="0.3">
      <c r="A9">
        <v>8</v>
      </c>
      <c r="B9" t="s">
        <v>2556</v>
      </c>
      <c r="C9" t="s">
        <v>2557</v>
      </c>
      <c r="D9" t="s">
        <v>245</v>
      </c>
      <c r="E9" t="s">
        <v>2558</v>
      </c>
      <c r="F9" t="s">
        <v>2559</v>
      </c>
      <c r="H9" t="s">
        <v>2560</v>
      </c>
      <c r="I9" t="s">
        <v>273</v>
      </c>
      <c r="J9" t="s">
        <v>2561</v>
      </c>
    </row>
    <row r="10" spans="1:12" x14ac:dyDescent="0.3">
      <c r="A10">
        <v>9</v>
      </c>
      <c r="B10" t="s">
        <v>2562</v>
      </c>
      <c r="C10" t="s">
        <v>2563</v>
      </c>
      <c r="D10" t="s">
        <v>339</v>
      </c>
      <c r="E10" t="s">
        <v>2564</v>
      </c>
      <c r="F10" t="s">
        <v>2565</v>
      </c>
      <c r="H10" t="s">
        <v>2566</v>
      </c>
      <c r="I10" t="s">
        <v>2567</v>
      </c>
      <c r="J10" t="s">
        <v>2568</v>
      </c>
      <c r="K10" t="s">
        <v>2569</v>
      </c>
    </row>
    <row r="11" spans="1:12" x14ac:dyDescent="0.3">
      <c r="A11">
        <v>10</v>
      </c>
      <c r="B11" t="s">
        <v>2570</v>
      </c>
      <c r="C11" t="s">
        <v>2571</v>
      </c>
      <c r="D11" t="s">
        <v>297</v>
      </c>
      <c r="E11" t="s">
        <v>2572</v>
      </c>
      <c r="F11" t="s">
        <v>365</v>
      </c>
      <c r="H11" t="s">
        <v>2573</v>
      </c>
      <c r="I11" t="s">
        <v>368</v>
      </c>
      <c r="J11" t="s">
        <v>2574</v>
      </c>
    </row>
    <row r="12" spans="1:12" x14ac:dyDescent="0.3">
      <c r="A12">
        <v>11</v>
      </c>
      <c r="B12" t="s">
        <v>2575</v>
      </c>
      <c r="C12" t="s">
        <v>2576</v>
      </c>
      <c r="D12" t="s">
        <v>403</v>
      </c>
      <c r="E12" t="s">
        <v>2577</v>
      </c>
      <c r="F12" t="s">
        <v>247</v>
      </c>
      <c r="H12" t="s">
        <v>2578</v>
      </c>
      <c r="I12" t="s">
        <v>203</v>
      </c>
      <c r="J12" t="s">
        <v>2579</v>
      </c>
    </row>
    <row r="13" spans="1:12" x14ac:dyDescent="0.3">
      <c r="A13">
        <v>12</v>
      </c>
      <c r="B13" t="s">
        <v>2580</v>
      </c>
      <c r="C13" t="s">
        <v>2581</v>
      </c>
      <c r="D13" t="s">
        <v>2582</v>
      </c>
      <c r="E13" t="s">
        <v>2583</v>
      </c>
      <c r="F13" t="s">
        <v>2584</v>
      </c>
      <c r="H13" t="s">
        <v>2585</v>
      </c>
      <c r="I13" t="s">
        <v>203</v>
      </c>
      <c r="J13" t="s">
        <v>2586</v>
      </c>
      <c r="L13" t="s">
        <v>2587</v>
      </c>
    </row>
    <row r="14" spans="1:12" x14ac:dyDescent="0.3">
      <c r="A14">
        <v>13</v>
      </c>
      <c r="B14" t="s">
        <v>2588</v>
      </c>
      <c r="C14" t="s">
        <v>2589</v>
      </c>
      <c r="D14" t="s">
        <v>2590</v>
      </c>
      <c r="E14" t="s">
        <v>2591</v>
      </c>
      <c r="F14" t="s">
        <v>2592</v>
      </c>
      <c r="H14" t="s">
        <v>2593</v>
      </c>
      <c r="I14" t="s">
        <v>203</v>
      </c>
      <c r="J14" t="s">
        <v>2594</v>
      </c>
      <c r="K14" t="s">
        <v>2595</v>
      </c>
    </row>
    <row r="15" spans="1:12" x14ac:dyDescent="0.3">
      <c r="A15">
        <v>14</v>
      </c>
      <c r="B15" t="s">
        <v>2596</v>
      </c>
      <c r="C15" t="s">
        <v>2597</v>
      </c>
      <c r="D15" t="s">
        <v>245</v>
      </c>
      <c r="E15" t="s">
        <v>2598</v>
      </c>
      <c r="F15" t="s">
        <v>2599</v>
      </c>
      <c r="H15" t="s">
        <v>2600</v>
      </c>
      <c r="I15" t="s">
        <v>213</v>
      </c>
      <c r="J15" t="s">
        <v>2601</v>
      </c>
      <c r="K15" t="s">
        <v>2602</v>
      </c>
      <c r="L15" t="s">
        <v>2603</v>
      </c>
    </row>
    <row r="16" spans="1:12" x14ac:dyDescent="0.3">
      <c r="A16">
        <v>15</v>
      </c>
      <c r="B16" t="s">
        <v>2604</v>
      </c>
      <c r="C16" t="s">
        <v>2605</v>
      </c>
      <c r="D16" t="s">
        <v>297</v>
      </c>
      <c r="E16" t="s">
        <v>2606</v>
      </c>
      <c r="F16" t="s">
        <v>2607</v>
      </c>
      <c r="H16" t="s">
        <v>2608</v>
      </c>
      <c r="I16" t="s">
        <v>797</v>
      </c>
      <c r="J16" t="s">
        <v>2609</v>
      </c>
    </row>
    <row r="17" spans="1:12" x14ac:dyDescent="0.3">
      <c r="A17">
        <v>16</v>
      </c>
      <c r="B17" t="s">
        <v>2610</v>
      </c>
      <c r="C17" t="s">
        <v>2611</v>
      </c>
      <c r="D17" t="s">
        <v>2612</v>
      </c>
      <c r="E17" t="s">
        <v>2613</v>
      </c>
      <c r="F17" t="s">
        <v>2614</v>
      </c>
      <c r="G17" t="s">
        <v>496</v>
      </c>
      <c r="H17" t="s">
        <v>2615</v>
      </c>
      <c r="I17" t="s">
        <v>498</v>
      </c>
      <c r="J17" t="s">
        <v>2501</v>
      </c>
    </row>
    <row r="18" spans="1:12" x14ac:dyDescent="0.3">
      <c r="A18">
        <v>17</v>
      </c>
      <c r="B18" t="s">
        <v>2616</v>
      </c>
      <c r="C18" t="s">
        <v>2617</v>
      </c>
      <c r="D18" t="s">
        <v>245</v>
      </c>
      <c r="E18" t="s">
        <v>2618</v>
      </c>
      <c r="F18" t="s">
        <v>2619</v>
      </c>
      <c r="H18" t="s">
        <v>2620</v>
      </c>
      <c r="I18" t="s">
        <v>283</v>
      </c>
      <c r="J18" t="s">
        <v>2621</v>
      </c>
    </row>
    <row r="19" spans="1:12" x14ac:dyDescent="0.3">
      <c r="A19">
        <v>18</v>
      </c>
      <c r="B19" t="s">
        <v>2622</v>
      </c>
      <c r="C19" t="s">
        <v>2623</v>
      </c>
      <c r="D19" t="s">
        <v>403</v>
      </c>
      <c r="E19" t="s">
        <v>2624</v>
      </c>
      <c r="F19" t="s">
        <v>702</v>
      </c>
      <c r="H19" t="s">
        <v>2625</v>
      </c>
      <c r="I19" t="s">
        <v>201</v>
      </c>
      <c r="J19" t="s">
        <v>2626</v>
      </c>
      <c r="K19" t="s">
        <v>2627</v>
      </c>
    </row>
    <row r="20" spans="1:12" x14ac:dyDescent="0.3">
      <c r="A20">
        <v>19</v>
      </c>
      <c r="B20" t="s">
        <v>2628</v>
      </c>
      <c r="C20" t="s">
        <v>2629</v>
      </c>
      <c r="D20" t="s">
        <v>2630</v>
      </c>
      <c r="E20" t="s">
        <v>2631</v>
      </c>
      <c r="F20" t="s">
        <v>1046</v>
      </c>
      <c r="G20" t="s">
        <v>2632</v>
      </c>
      <c r="H20" t="s">
        <v>2633</v>
      </c>
      <c r="I20" t="s">
        <v>498</v>
      </c>
      <c r="J20" t="s">
        <v>2634</v>
      </c>
      <c r="K20" t="s">
        <v>2635</v>
      </c>
    </row>
    <row r="21" spans="1:12" x14ac:dyDescent="0.3">
      <c r="A21">
        <v>20</v>
      </c>
      <c r="B21" t="s">
        <v>2636</v>
      </c>
      <c r="C21" t="s">
        <v>2637</v>
      </c>
      <c r="D21" t="s">
        <v>254</v>
      </c>
      <c r="E21" t="s">
        <v>2638</v>
      </c>
      <c r="F21" t="s">
        <v>2639</v>
      </c>
      <c r="H21" t="s">
        <v>2640</v>
      </c>
      <c r="I21" t="s">
        <v>2639</v>
      </c>
      <c r="J21" t="s">
        <v>2641</v>
      </c>
    </row>
    <row r="22" spans="1:12" x14ac:dyDescent="0.3">
      <c r="A22">
        <v>21</v>
      </c>
      <c r="B22" t="s">
        <v>2642</v>
      </c>
      <c r="C22" t="s">
        <v>2643</v>
      </c>
      <c r="D22" t="s">
        <v>403</v>
      </c>
      <c r="E22" t="s">
        <v>2644</v>
      </c>
      <c r="F22" t="s">
        <v>2645</v>
      </c>
      <c r="H22" t="s">
        <v>2646</v>
      </c>
      <c r="I22" t="s">
        <v>821</v>
      </c>
      <c r="J22" t="s">
        <v>2647</v>
      </c>
      <c r="K22" t="s">
        <v>2648</v>
      </c>
    </row>
    <row r="23" spans="1:12" x14ac:dyDescent="0.3">
      <c r="A23">
        <v>22</v>
      </c>
      <c r="B23" t="s">
        <v>2649</v>
      </c>
      <c r="C23" t="s">
        <v>2650</v>
      </c>
      <c r="D23" t="s">
        <v>322</v>
      </c>
      <c r="E23" t="s">
        <v>2651</v>
      </c>
      <c r="F23" t="s">
        <v>2652</v>
      </c>
      <c r="H23" t="s">
        <v>2653</v>
      </c>
      <c r="I23" t="s">
        <v>2654</v>
      </c>
      <c r="J23" t="s">
        <v>2655</v>
      </c>
      <c r="K23" t="s">
        <v>2656</v>
      </c>
    </row>
    <row r="24" spans="1:12" x14ac:dyDescent="0.3">
      <c r="A24">
        <v>23</v>
      </c>
      <c r="B24" t="s">
        <v>2657</v>
      </c>
      <c r="C24" t="s">
        <v>2658</v>
      </c>
      <c r="D24" t="s">
        <v>2659</v>
      </c>
      <c r="E24" t="s">
        <v>2660</v>
      </c>
      <c r="F24" t="s">
        <v>2661</v>
      </c>
      <c r="H24" t="s">
        <v>2662</v>
      </c>
      <c r="I24" t="s">
        <v>929</v>
      </c>
      <c r="J24" t="s">
        <v>2663</v>
      </c>
    </row>
    <row r="25" spans="1:12" x14ac:dyDescent="0.3">
      <c r="A25">
        <v>24</v>
      </c>
      <c r="B25" t="s">
        <v>2664</v>
      </c>
      <c r="C25" t="s">
        <v>2665</v>
      </c>
      <c r="D25" t="s">
        <v>245</v>
      </c>
      <c r="E25" t="s">
        <v>2666</v>
      </c>
      <c r="F25" t="s">
        <v>2667</v>
      </c>
      <c r="G25" t="s">
        <v>2668</v>
      </c>
      <c r="H25" t="s">
        <v>2669</v>
      </c>
      <c r="I25" t="s">
        <v>2553</v>
      </c>
      <c r="J25" t="s">
        <v>2670</v>
      </c>
      <c r="K25" t="s">
        <v>2671</v>
      </c>
      <c r="L25" t="s">
        <v>2672</v>
      </c>
    </row>
    <row r="26" spans="1:12" x14ac:dyDescent="0.3">
      <c r="A26">
        <v>25</v>
      </c>
      <c r="B26" t="s">
        <v>2673</v>
      </c>
      <c r="C26" t="s">
        <v>2674</v>
      </c>
      <c r="D26" t="s">
        <v>297</v>
      </c>
      <c r="E26" t="s">
        <v>2675</v>
      </c>
      <c r="F26" t="s">
        <v>656</v>
      </c>
      <c r="G26" t="s">
        <v>657</v>
      </c>
      <c r="H26" t="s">
        <v>658</v>
      </c>
      <c r="I26" t="s">
        <v>327</v>
      </c>
      <c r="J26" t="s">
        <v>2676</v>
      </c>
    </row>
    <row r="27" spans="1:12" x14ac:dyDescent="0.3">
      <c r="A27">
        <v>26</v>
      </c>
      <c r="B27" t="s">
        <v>2677</v>
      </c>
      <c r="C27" t="s">
        <v>2678</v>
      </c>
      <c r="D27" t="s">
        <v>279</v>
      </c>
      <c r="E27" t="s">
        <v>2679</v>
      </c>
      <c r="F27" t="s">
        <v>2680</v>
      </c>
      <c r="H27" t="s">
        <v>2681</v>
      </c>
      <c r="I27" t="s">
        <v>213</v>
      </c>
      <c r="J27" t="s">
        <v>2682</v>
      </c>
      <c r="K27" t="s">
        <v>2683</v>
      </c>
    </row>
    <row r="28" spans="1:12" x14ac:dyDescent="0.3">
      <c r="A28">
        <v>27</v>
      </c>
      <c r="B28" t="s">
        <v>2684</v>
      </c>
      <c r="C28" t="s">
        <v>2685</v>
      </c>
      <c r="D28" t="s">
        <v>403</v>
      </c>
      <c r="E28" t="s">
        <v>2686</v>
      </c>
      <c r="F28" t="s">
        <v>2687</v>
      </c>
      <c r="H28" t="s">
        <v>2688</v>
      </c>
      <c r="I28" t="s">
        <v>201</v>
      </c>
      <c r="J28" t="s">
        <v>2689</v>
      </c>
    </row>
    <row r="29" spans="1:12" x14ac:dyDescent="0.3">
      <c r="A29">
        <v>28</v>
      </c>
      <c r="B29" t="s">
        <v>2690</v>
      </c>
      <c r="C29" t="s">
        <v>2691</v>
      </c>
      <c r="D29" t="s">
        <v>245</v>
      </c>
      <c r="E29" t="s">
        <v>2692</v>
      </c>
      <c r="F29" t="s">
        <v>2693</v>
      </c>
      <c r="H29" t="s">
        <v>2694</v>
      </c>
      <c r="I29" t="s">
        <v>201</v>
      </c>
      <c r="J29" t="s">
        <v>2695</v>
      </c>
      <c r="K29" t="s">
        <v>2696</v>
      </c>
    </row>
    <row r="30" spans="1:12" x14ac:dyDescent="0.3">
      <c r="A30">
        <v>29</v>
      </c>
      <c r="B30" t="s">
        <v>2697</v>
      </c>
      <c r="C30" t="s">
        <v>2698</v>
      </c>
      <c r="D30" t="s">
        <v>322</v>
      </c>
      <c r="E30" t="s">
        <v>2699</v>
      </c>
      <c r="F30" t="s">
        <v>2700</v>
      </c>
      <c r="G30" t="s">
        <v>657</v>
      </c>
      <c r="H30" t="s">
        <v>2701</v>
      </c>
      <c r="I30" t="s">
        <v>327</v>
      </c>
      <c r="J30" t="s">
        <v>2702</v>
      </c>
      <c r="K30" t="s">
        <v>2703</v>
      </c>
    </row>
  </sheetData>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7A45-2DBA-42AC-BC16-CEB960C2868E}">
  <dimension ref="A1:C4"/>
  <sheetViews>
    <sheetView workbookViewId="0">
      <selection activeCell="C24" sqref="C24"/>
    </sheetView>
  </sheetViews>
  <sheetFormatPr defaultRowHeight="14" x14ac:dyDescent="0.3"/>
  <cols>
    <col min="1" max="1" width="12.08984375" bestFit="1" customWidth="1"/>
    <col min="2" max="2" width="16.6328125" bestFit="1" customWidth="1"/>
    <col min="3" max="3" width="13.54296875" bestFit="1" customWidth="1"/>
  </cols>
  <sheetData>
    <row r="1" spans="1:3" x14ac:dyDescent="0.3">
      <c r="A1" t="s">
        <v>2311</v>
      </c>
      <c r="B1" t="s">
        <v>233</v>
      </c>
      <c r="C1" t="s">
        <v>240</v>
      </c>
    </row>
    <row r="2" spans="1:3" x14ac:dyDescent="0.3">
      <c r="A2">
        <v>1</v>
      </c>
      <c r="B2" t="s">
        <v>2496</v>
      </c>
      <c r="C2" t="s">
        <v>2497</v>
      </c>
    </row>
    <row r="3" spans="1:3" x14ac:dyDescent="0.3">
      <c r="A3">
        <v>2</v>
      </c>
      <c r="B3" t="s">
        <v>2498</v>
      </c>
      <c r="C3" t="s">
        <v>2499</v>
      </c>
    </row>
    <row r="4" spans="1:3" x14ac:dyDescent="0.3">
      <c r="A4">
        <v>3</v>
      </c>
      <c r="B4" t="s">
        <v>2500</v>
      </c>
      <c r="C4" t="s">
        <v>2501</v>
      </c>
    </row>
  </sheetData>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53EA9-BF1A-44FE-BB60-D35ED23DD7A3}">
  <dimension ref="A1:J97"/>
  <sheetViews>
    <sheetView workbookViewId="0">
      <selection activeCell="C24" sqref="C24"/>
    </sheetView>
  </sheetViews>
  <sheetFormatPr defaultRowHeight="14" x14ac:dyDescent="0.3"/>
  <cols>
    <col min="1" max="1" width="12.1796875" bestFit="1" customWidth="1"/>
    <col min="2" max="2" width="30.08984375" bestFit="1" customWidth="1"/>
    <col min="3" max="3" width="12.6328125" bestFit="1" customWidth="1"/>
    <col min="4" max="4" width="13.1796875" bestFit="1" customWidth="1"/>
    <col min="5" max="5" width="17.90625" bestFit="1" customWidth="1"/>
    <col min="6" max="6" width="11.54296875" bestFit="1" customWidth="1"/>
    <col min="7" max="7" width="14.54296875" bestFit="1" customWidth="1"/>
    <col min="8" max="8" width="15.7265625" bestFit="1" customWidth="1"/>
    <col min="9" max="9" width="14.90625" bestFit="1" customWidth="1"/>
    <col min="10" max="10" width="14.6328125" bestFit="1" customWidth="1"/>
  </cols>
  <sheetData>
    <row r="1" spans="1:10" x14ac:dyDescent="0.3">
      <c r="A1" t="s">
        <v>2314</v>
      </c>
      <c r="B1" t="s">
        <v>2317</v>
      </c>
      <c r="C1" t="s">
        <v>2318</v>
      </c>
      <c r="D1" t="s">
        <v>2213</v>
      </c>
      <c r="E1" t="s">
        <v>2319</v>
      </c>
      <c r="F1" t="s">
        <v>2315</v>
      </c>
      <c r="G1" t="s">
        <v>2320</v>
      </c>
      <c r="H1" t="s">
        <v>2321</v>
      </c>
      <c r="I1" t="s">
        <v>2322</v>
      </c>
      <c r="J1" t="s">
        <v>2323</v>
      </c>
    </row>
    <row r="2" spans="1:10" x14ac:dyDescent="0.3">
      <c r="A2">
        <v>1</v>
      </c>
      <c r="B2" t="s">
        <v>2324</v>
      </c>
      <c r="C2">
        <v>1</v>
      </c>
      <c r="D2">
        <v>1</v>
      </c>
      <c r="E2" t="s">
        <v>2325</v>
      </c>
      <c r="F2">
        <v>18</v>
      </c>
      <c r="G2">
        <v>39</v>
      </c>
      <c r="H2">
        <v>0</v>
      </c>
      <c r="I2">
        <v>10</v>
      </c>
      <c r="J2" t="b">
        <v>0</v>
      </c>
    </row>
    <row r="3" spans="1:10" x14ac:dyDescent="0.3">
      <c r="A3">
        <v>2</v>
      </c>
      <c r="B3" t="s">
        <v>1137</v>
      </c>
      <c r="C3">
        <v>1</v>
      </c>
      <c r="D3">
        <v>1</v>
      </c>
      <c r="E3" t="s">
        <v>2326</v>
      </c>
      <c r="F3">
        <v>19</v>
      </c>
      <c r="G3">
        <v>17</v>
      </c>
      <c r="H3">
        <v>40</v>
      </c>
      <c r="I3">
        <v>25</v>
      </c>
      <c r="J3" t="b">
        <v>0</v>
      </c>
    </row>
    <row r="4" spans="1:10" x14ac:dyDescent="0.3">
      <c r="A4">
        <v>3</v>
      </c>
      <c r="B4" t="s">
        <v>2327</v>
      </c>
      <c r="C4">
        <v>1</v>
      </c>
      <c r="D4">
        <v>2</v>
      </c>
      <c r="E4" t="s">
        <v>2328</v>
      </c>
      <c r="F4">
        <v>10</v>
      </c>
      <c r="G4">
        <v>13</v>
      </c>
      <c r="H4">
        <v>70</v>
      </c>
      <c r="I4">
        <v>25</v>
      </c>
      <c r="J4" t="b">
        <v>0</v>
      </c>
    </row>
    <row r="5" spans="1:10" x14ac:dyDescent="0.3">
      <c r="A5">
        <v>4</v>
      </c>
      <c r="B5" t="s">
        <v>2329</v>
      </c>
      <c r="C5">
        <v>2</v>
      </c>
      <c r="D5">
        <v>2</v>
      </c>
      <c r="E5" t="s">
        <v>2330</v>
      </c>
      <c r="F5">
        <v>22</v>
      </c>
      <c r="G5">
        <v>53</v>
      </c>
      <c r="H5">
        <v>0</v>
      </c>
      <c r="I5">
        <v>0</v>
      </c>
      <c r="J5" t="b">
        <v>0</v>
      </c>
    </row>
    <row r="6" spans="1:10" x14ac:dyDescent="0.3">
      <c r="A6">
        <v>5</v>
      </c>
      <c r="B6" t="s">
        <v>2331</v>
      </c>
      <c r="C6">
        <v>2</v>
      </c>
      <c r="D6">
        <v>2</v>
      </c>
      <c r="E6" t="s">
        <v>2332</v>
      </c>
      <c r="F6">
        <v>21.35</v>
      </c>
      <c r="G6">
        <v>0</v>
      </c>
      <c r="H6">
        <v>0</v>
      </c>
      <c r="I6">
        <v>0</v>
      </c>
      <c r="J6" t="b">
        <v>1</v>
      </c>
    </row>
    <row r="7" spans="1:10" x14ac:dyDescent="0.3">
      <c r="A7">
        <v>6</v>
      </c>
      <c r="B7" t="s">
        <v>2333</v>
      </c>
      <c r="C7">
        <v>3</v>
      </c>
      <c r="D7">
        <v>2</v>
      </c>
      <c r="E7" t="s">
        <v>2334</v>
      </c>
      <c r="F7">
        <v>25</v>
      </c>
      <c r="G7">
        <v>120</v>
      </c>
      <c r="H7">
        <v>0</v>
      </c>
      <c r="I7">
        <v>25</v>
      </c>
      <c r="J7" t="b">
        <v>0</v>
      </c>
    </row>
    <row r="8" spans="1:10" x14ac:dyDescent="0.3">
      <c r="A8">
        <v>7</v>
      </c>
      <c r="B8" t="s">
        <v>2335</v>
      </c>
      <c r="C8">
        <v>3</v>
      </c>
      <c r="D8">
        <v>7</v>
      </c>
      <c r="E8" t="s">
        <v>2336</v>
      </c>
      <c r="F8">
        <v>30</v>
      </c>
      <c r="G8">
        <v>15</v>
      </c>
      <c r="H8">
        <v>0</v>
      </c>
      <c r="I8">
        <v>10</v>
      </c>
      <c r="J8" t="b">
        <v>0</v>
      </c>
    </row>
    <row r="9" spans="1:10" x14ac:dyDescent="0.3">
      <c r="A9">
        <v>8</v>
      </c>
      <c r="B9" t="s">
        <v>2337</v>
      </c>
      <c r="C9">
        <v>3</v>
      </c>
      <c r="D9">
        <v>2</v>
      </c>
      <c r="E9" t="s">
        <v>2338</v>
      </c>
      <c r="F9">
        <v>40</v>
      </c>
      <c r="G9">
        <v>6</v>
      </c>
      <c r="H9">
        <v>0</v>
      </c>
      <c r="I9">
        <v>0</v>
      </c>
      <c r="J9" t="b">
        <v>0</v>
      </c>
    </row>
    <row r="10" spans="1:10" x14ac:dyDescent="0.3">
      <c r="A10">
        <v>9</v>
      </c>
      <c r="B10" t="s">
        <v>2339</v>
      </c>
      <c r="C10">
        <v>4</v>
      </c>
      <c r="D10">
        <v>6</v>
      </c>
      <c r="E10" t="s">
        <v>2340</v>
      </c>
      <c r="F10">
        <v>97</v>
      </c>
      <c r="G10">
        <v>29</v>
      </c>
      <c r="H10">
        <v>0</v>
      </c>
      <c r="I10">
        <v>0</v>
      </c>
      <c r="J10" t="b">
        <v>1</v>
      </c>
    </row>
    <row r="11" spans="1:10" x14ac:dyDescent="0.3">
      <c r="A11">
        <v>10</v>
      </c>
      <c r="B11" t="s">
        <v>2341</v>
      </c>
      <c r="C11">
        <v>4</v>
      </c>
      <c r="D11">
        <v>8</v>
      </c>
      <c r="E11" t="s">
        <v>2342</v>
      </c>
      <c r="F11">
        <v>31</v>
      </c>
      <c r="G11">
        <v>31</v>
      </c>
      <c r="H11">
        <v>0</v>
      </c>
      <c r="I11">
        <v>0</v>
      </c>
      <c r="J11" t="b">
        <v>0</v>
      </c>
    </row>
    <row r="12" spans="1:10" x14ac:dyDescent="0.3">
      <c r="A12">
        <v>11</v>
      </c>
      <c r="B12" t="s">
        <v>2343</v>
      </c>
      <c r="C12">
        <v>5</v>
      </c>
      <c r="D12">
        <v>4</v>
      </c>
      <c r="E12" t="s">
        <v>2344</v>
      </c>
      <c r="F12">
        <v>21</v>
      </c>
      <c r="G12">
        <v>22</v>
      </c>
      <c r="H12">
        <v>30</v>
      </c>
      <c r="I12">
        <v>30</v>
      </c>
      <c r="J12" t="b">
        <v>0</v>
      </c>
    </row>
    <row r="13" spans="1:10" x14ac:dyDescent="0.3">
      <c r="A13">
        <v>12</v>
      </c>
      <c r="B13" t="s">
        <v>2345</v>
      </c>
      <c r="C13">
        <v>5</v>
      </c>
      <c r="D13">
        <v>4</v>
      </c>
      <c r="E13" t="s">
        <v>2346</v>
      </c>
      <c r="F13">
        <v>38</v>
      </c>
      <c r="G13">
        <v>86</v>
      </c>
      <c r="H13">
        <v>0</v>
      </c>
      <c r="I13">
        <v>0</v>
      </c>
      <c r="J13" t="b">
        <v>0</v>
      </c>
    </row>
    <row r="14" spans="1:10" x14ac:dyDescent="0.3">
      <c r="A14">
        <v>13</v>
      </c>
      <c r="B14" t="s">
        <v>2347</v>
      </c>
      <c r="C14">
        <v>6</v>
      </c>
      <c r="D14">
        <v>8</v>
      </c>
      <c r="E14" t="s">
        <v>2348</v>
      </c>
      <c r="F14">
        <v>6</v>
      </c>
      <c r="G14">
        <v>24</v>
      </c>
      <c r="H14">
        <v>0</v>
      </c>
      <c r="I14">
        <v>5</v>
      </c>
      <c r="J14" t="b">
        <v>0</v>
      </c>
    </row>
    <row r="15" spans="1:10" x14ac:dyDescent="0.3">
      <c r="A15">
        <v>14</v>
      </c>
      <c r="B15" t="s">
        <v>2349</v>
      </c>
      <c r="C15">
        <v>6</v>
      </c>
      <c r="D15">
        <v>7</v>
      </c>
      <c r="E15" t="s">
        <v>2350</v>
      </c>
      <c r="F15">
        <v>23.25</v>
      </c>
      <c r="G15">
        <v>35</v>
      </c>
      <c r="H15">
        <v>0</v>
      </c>
      <c r="I15">
        <v>0</v>
      </c>
      <c r="J15" t="b">
        <v>0</v>
      </c>
    </row>
    <row r="16" spans="1:10" x14ac:dyDescent="0.3">
      <c r="A16">
        <v>15</v>
      </c>
      <c r="B16" t="s">
        <v>2351</v>
      </c>
      <c r="C16">
        <v>6</v>
      </c>
      <c r="D16">
        <v>2</v>
      </c>
      <c r="E16" t="s">
        <v>2352</v>
      </c>
      <c r="F16">
        <v>15.5</v>
      </c>
      <c r="G16">
        <v>39</v>
      </c>
      <c r="H16">
        <v>0</v>
      </c>
      <c r="I16">
        <v>5</v>
      </c>
      <c r="J16" t="b">
        <v>0</v>
      </c>
    </row>
    <row r="17" spans="1:10" x14ac:dyDescent="0.3">
      <c r="A17">
        <v>16</v>
      </c>
      <c r="B17" t="s">
        <v>2353</v>
      </c>
      <c r="C17">
        <v>7</v>
      </c>
      <c r="D17">
        <v>3</v>
      </c>
      <c r="E17" t="s">
        <v>2354</v>
      </c>
      <c r="F17">
        <v>17.45</v>
      </c>
      <c r="G17">
        <v>29</v>
      </c>
      <c r="H17">
        <v>0</v>
      </c>
      <c r="I17">
        <v>10</v>
      </c>
      <c r="J17" t="b">
        <v>0</v>
      </c>
    </row>
    <row r="18" spans="1:10" x14ac:dyDescent="0.3">
      <c r="A18">
        <v>17</v>
      </c>
      <c r="B18" t="s">
        <v>2355</v>
      </c>
      <c r="C18">
        <v>7</v>
      </c>
      <c r="D18">
        <v>6</v>
      </c>
      <c r="E18" t="s">
        <v>2356</v>
      </c>
      <c r="F18">
        <v>39</v>
      </c>
      <c r="G18">
        <v>0</v>
      </c>
      <c r="H18">
        <v>0</v>
      </c>
      <c r="I18">
        <v>0</v>
      </c>
      <c r="J18" t="b">
        <v>1</v>
      </c>
    </row>
    <row r="19" spans="1:10" x14ac:dyDescent="0.3">
      <c r="A19">
        <v>18</v>
      </c>
      <c r="B19" t="s">
        <v>2357</v>
      </c>
      <c r="C19">
        <v>7</v>
      </c>
      <c r="D19">
        <v>8</v>
      </c>
      <c r="E19" t="s">
        <v>2358</v>
      </c>
      <c r="F19">
        <v>62.5</v>
      </c>
      <c r="G19">
        <v>42</v>
      </c>
      <c r="H19">
        <v>0</v>
      </c>
      <c r="I19">
        <v>0</v>
      </c>
      <c r="J19" t="b">
        <v>0</v>
      </c>
    </row>
    <row r="20" spans="1:10" x14ac:dyDescent="0.3">
      <c r="A20">
        <v>19</v>
      </c>
      <c r="B20" t="s">
        <v>2359</v>
      </c>
      <c r="C20">
        <v>8</v>
      </c>
      <c r="D20">
        <v>3</v>
      </c>
      <c r="E20" t="s">
        <v>2360</v>
      </c>
      <c r="F20">
        <v>9.1999999999999993</v>
      </c>
      <c r="G20">
        <v>25</v>
      </c>
      <c r="H20">
        <v>0</v>
      </c>
      <c r="I20">
        <v>5</v>
      </c>
      <c r="J20" t="b">
        <v>0</v>
      </c>
    </row>
    <row r="21" spans="1:10" x14ac:dyDescent="0.3">
      <c r="A21">
        <v>20</v>
      </c>
      <c r="B21" t="s">
        <v>2361</v>
      </c>
      <c r="C21">
        <v>8</v>
      </c>
      <c r="D21">
        <v>3</v>
      </c>
      <c r="E21" t="s">
        <v>2362</v>
      </c>
      <c r="F21">
        <v>81</v>
      </c>
      <c r="G21">
        <v>40</v>
      </c>
      <c r="H21">
        <v>0</v>
      </c>
      <c r="I21">
        <v>0</v>
      </c>
      <c r="J21" t="b">
        <v>0</v>
      </c>
    </row>
    <row r="22" spans="1:10" x14ac:dyDescent="0.3">
      <c r="A22">
        <v>21</v>
      </c>
      <c r="B22" t="s">
        <v>2363</v>
      </c>
      <c r="C22">
        <v>8</v>
      </c>
      <c r="D22">
        <v>3</v>
      </c>
      <c r="E22" t="s">
        <v>2364</v>
      </c>
      <c r="F22">
        <v>10</v>
      </c>
      <c r="G22">
        <v>3</v>
      </c>
      <c r="H22">
        <v>40</v>
      </c>
      <c r="I22">
        <v>5</v>
      </c>
      <c r="J22" t="b">
        <v>0</v>
      </c>
    </row>
    <row r="23" spans="1:10" x14ac:dyDescent="0.3">
      <c r="A23">
        <v>22</v>
      </c>
      <c r="B23" t="s">
        <v>2365</v>
      </c>
      <c r="C23">
        <v>9</v>
      </c>
      <c r="D23">
        <v>5</v>
      </c>
      <c r="E23" t="s">
        <v>2366</v>
      </c>
      <c r="F23">
        <v>21</v>
      </c>
      <c r="G23">
        <v>104</v>
      </c>
      <c r="H23">
        <v>0</v>
      </c>
      <c r="I23">
        <v>25</v>
      </c>
      <c r="J23" t="b">
        <v>0</v>
      </c>
    </row>
    <row r="24" spans="1:10" x14ac:dyDescent="0.3">
      <c r="A24">
        <v>23</v>
      </c>
      <c r="B24" t="s">
        <v>2367</v>
      </c>
      <c r="C24">
        <v>9</v>
      </c>
      <c r="D24">
        <v>5</v>
      </c>
      <c r="E24" t="s">
        <v>2368</v>
      </c>
      <c r="F24">
        <v>9</v>
      </c>
      <c r="G24">
        <v>61</v>
      </c>
      <c r="H24">
        <v>0</v>
      </c>
      <c r="I24">
        <v>25</v>
      </c>
      <c r="J24" t="b">
        <v>0</v>
      </c>
    </row>
    <row r="25" spans="1:10" x14ac:dyDescent="0.3">
      <c r="A25">
        <v>25</v>
      </c>
      <c r="B25" t="s">
        <v>2369</v>
      </c>
      <c r="C25">
        <v>11</v>
      </c>
      <c r="D25">
        <v>3</v>
      </c>
      <c r="E25" t="s">
        <v>2370</v>
      </c>
      <c r="F25">
        <v>14</v>
      </c>
      <c r="G25">
        <v>76</v>
      </c>
      <c r="H25">
        <v>0</v>
      </c>
      <c r="I25">
        <v>30</v>
      </c>
      <c r="J25" t="b">
        <v>0</v>
      </c>
    </row>
    <row r="26" spans="1:10" x14ac:dyDescent="0.3">
      <c r="A26">
        <v>26</v>
      </c>
      <c r="B26" t="s">
        <v>2371</v>
      </c>
      <c r="C26">
        <v>11</v>
      </c>
      <c r="D26">
        <v>3</v>
      </c>
      <c r="E26" t="s">
        <v>2372</v>
      </c>
      <c r="F26">
        <v>31.23</v>
      </c>
      <c r="G26">
        <v>15</v>
      </c>
      <c r="H26">
        <v>0</v>
      </c>
      <c r="I26">
        <v>0</v>
      </c>
      <c r="J26" t="b">
        <v>0</v>
      </c>
    </row>
    <row r="27" spans="1:10" x14ac:dyDescent="0.3">
      <c r="A27">
        <v>27</v>
      </c>
      <c r="B27" t="s">
        <v>2373</v>
      </c>
      <c r="C27">
        <v>11</v>
      </c>
      <c r="D27">
        <v>3</v>
      </c>
      <c r="E27" t="s">
        <v>2374</v>
      </c>
      <c r="F27">
        <v>43.9</v>
      </c>
      <c r="G27">
        <v>49</v>
      </c>
      <c r="H27">
        <v>0</v>
      </c>
      <c r="I27">
        <v>30</v>
      </c>
      <c r="J27" t="b">
        <v>0</v>
      </c>
    </row>
    <row r="28" spans="1:10" x14ac:dyDescent="0.3">
      <c r="A28">
        <v>28</v>
      </c>
      <c r="B28" t="s">
        <v>2375</v>
      </c>
      <c r="C28">
        <v>12</v>
      </c>
      <c r="D28">
        <v>7</v>
      </c>
      <c r="E28" t="s">
        <v>2376</v>
      </c>
      <c r="F28">
        <v>45.6</v>
      </c>
      <c r="G28">
        <v>26</v>
      </c>
      <c r="H28">
        <v>0</v>
      </c>
      <c r="I28">
        <v>0</v>
      </c>
      <c r="J28" t="b">
        <v>1</v>
      </c>
    </row>
    <row r="29" spans="1:10" x14ac:dyDescent="0.3">
      <c r="A29">
        <v>29</v>
      </c>
      <c r="B29" t="s">
        <v>2377</v>
      </c>
      <c r="C29">
        <v>12</v>
      </c>
      <c r="D29">
        <v>6</v>
      </c>
      <c r="E29" t="s">
        <v>2378</v>
      </c>
      <c r="F29">
        <v>123.79</v>
      </c>
      <c r="G29">
        <v>0</v>
      </c>
      <c r="H29">
        <v>0</v>
      </c>
      <c r="I29">
        <v>0</v>
      </c>
      <c r="J29" t="b">
        <v>1</v>
      </c>
    </row>
    <row r="30" spans="1:10" x14ac:dyDescent="0.3">
      <c r="A30">
        <v>30</v>
      </c>
      <c r="B30" t="s">
        <v>2379</v>
      </c>
      <c r="C30">
        <v>13</v>
      </c>
      <c r="D30">
        <v>8</v>
      </c>
      <c r="E30" t="s">
        <v>2380</v>
      </c>
      <c r="F30">
        <v>25.89</v>
      </c>
      <c r="G30">
        <v>10</v>
      </c>
      <c r="H30">
        <v>0</v>
      </c>
      <c r="I30">
        <v>15</v>
      </c>
      <c r="J30" t="b">
        <v>0</v>
      </c>
    </row>
    <row r="31" spans="1:10" x14ac:dyDescent="0.3">
      <c r="A31">
        <v>31</v>
      </c>
      <c r="B31" t="s">
        <v>2381</v>
      </c>
      <c r="C31">
        <v>14</v>
      </c>
      <c r="D31">
        <v>4</v>
      </c>
      <c r="E31" t="s">
        <v>2382</v>
      </c>
      <c r="F31">
        <v>12.5</v>
      </c>
      <c r="G31">
        <v>0</v>
      </c>
      <c r="H31">
        <v>70</v>
      </c>
      <c r="I31">
        <v>20</v>
      </c>
      <c r="J31" t="b">
        <v>0</v>
      </c>
    </row>
    <row r="32" spans="1:10" x14ac:dyDescent="0.3">
      <c r="A32">
        <v>32</v>
      </c>
      <c r="B32" t="s">
        <v>2383</v>
      </c>
      <c r="C32">
        <v>14</v>
      </c>
      <c r="D32">
        <v>4</v>
      </c>
      <c r="E32" t="s">
        <v>2384</v>
      </c>
      <c r="F32">
        <v>32</v>
      </c>
      <c r="G32">
        <v>9</v>
      </c>
      <c r="H32">
        <v>40</v>
      </c>
      <c r="I32">
        <v>25</v>
      </c>
      <c r="J32" t="b">
        <v>0</v>
      </c>
    </row>
    <row r="33" spans="1:10" x14ac:dyDescent="0.3">
      <c r="A33">
        <v>34</v>
      </c>
      <c r="B33" t="s">
        <v>2385</v>
      </c>
      <c r="C33">
        <v>16</v>
      </c>
      <c r="D33">
        <v>1</v>
      </c>
      <c r="E33" t="s">
        <v>2326</v>
      </c>
      <c r="F33">
        <v>14</v>
      </c>
      <c r="G33">
        <v>111</v>
      </c>
      <c r="H33">
        <v>0</v>
      </c>
      <c r="I33">
        <v>15</v>
      </c>
      <c r="J33" t="b">
        <v>0</v>
      </c>
    </row>
    <row r="34" spans="1:10" x14ac:dyDescent="0.3">
      <c r="A34">
        <v>35</v>
      </c>
      <c r="B34" t="s">
        <v>2386</v>
      </c>
      <c r="C34">
        <v>16</v>
      </c>
      <c r="D34">
        <v>1</v>
      </c>
      <c r="E34" t="s">
        <v>2326</v>
      </c>
      <c r="F34">
        <v>18</v>
      </c>
      <c r="G34">
        <v>20</v>
      </c>
      <c r="H34">
        <v>0</v>
      </c>
      <c r="I34">
        <v>15</v>
      </c>
      <c r="J34" t="b">
        <v>0</v>
      </c>
    </row>
    <row r="35" spans="1:10" x14ac:dyDescent="0.3">
      <c r="A35">
        <v>36</v>
      </c>
      <c r="B35" t="s">
        <v>2387</v>
      </c>
      <c r="C35">
        <v>17</v>
      </c>
      <c r="D35">
        <v>8</v>
      </c>
      <c r="E35" t="s">
        <v>2388</v>
      </c>
      <c r="F35">
        <v>19</v>
      </c>
      <c r="G35">
        <v>112</v>
      </c>
      <c r="H35">
        <v>0</v>
      </c>
      <c r="I35">
        <v>20</v>
      </c>
      <c r="J35" t="b">
        <v>0</v>
      </c>
    </row>
    <row r="36" spans="1:10" x14ac:dyDescent="0.3">
      <c r="A36">
        <v>37</v>
      </c>
      <c r="B36" t="s">
        <v>2389</v>
      </c>
      <c r="C36">
        <v>17</v>
      </c>
      <c r="D36">
        <v>8</v>
      </c>
      <c r="E36" t="s">
        <v>2390</v>
      </c>
      <c r="F36">
        <v>26</v>
      </c>
      <c r="G36">
        <v>11</v>
      </c>
      <c r="H36">
        <v>50</v>
      </c>
      <c r="I36">
        <v>25</v>
      </c>
      <c r="J36" t="b">
        <v>0</v>
      </c>
    </row>
    <row r="37" spans="1:10" x14ac:dyDescent="0.3">
      <c r="A37">
        <v>38</v>
      </c>
      <c r="B37" t="s">
        <v>2391</v>
      </c>
      <c r="C37">
        <v>18</v>
      </c>
      <c r="D37">
        <v>1</v>
      </c>
      <c r="E37" t="s">
        <v>2392</v>
      </c>
      <c r="F37">
        <v>263.5</v>
      </c>
      <c r="G37">
        <v>17</v>
      </c>
      <c r="H37">
        <v>0</v>
      </c>
      <c r="I37">
        <v>15</v>
      </c>
      <c r="J37" t="b">
        <v>0</v>
      </c>
    </row>
    <row r="38" spans="1:10" x14ac:dyDescent="0.3">
      <c r="A38">
        <v>39</v>
      </c>
      <c r="B38" t="s">
        <v>2393</v>
      </c>
      <c r="C38">
        <v>18</v>
      </c>
      <c r="D38">
        <v>1</v>
      </c>
      <c r="E38" t="s">
        <v>2394</v>
      </c>
      <c r="F38">
        <v>18</v>
      </c>
      <c r="G38">
        <v>69</v>
      </c>
      <c r="H38">
        <v>0</v>
      </c>
      <c r="I38">
        <v>5</v>
      </c>
      <c r="J38" t="b">
        <v>0</v>
      </c>
    </row>
    <row r="39" spans="1:10" x14ac:dyDescent="0.3">
      <c r="A39">
        <v>40</v>
      </c>
      <c r="B39" t="s">
        <v>2395</v>
      </c>
      <c r="C39">
        <v>19</v>
      </c>
      <c r="D39">
        <v>8</v>
      </c>
      <c r="E39" t="s">
        <v>2396</v>
      </c>
      <c r="F39">
        <v>18.399999999999999</v>
      </c>
      <c r="G39">
        <v>123</v>
      </c>
      <c r="H39">
        <v>0</v>
      </c>
      <c r="I39">
        <v>30</v>
      </c>
      <c r="J39" t="b">
        <v>0</v>
      </c>
    </row>
    <row r="40" spans="1:10" x14ac:dyDescent="0.3">
      <c r="A40">
        <v>41</v>
      </c>
      <c r="B40" t="s">
        <v>2397</v>
      </c>
      <c r="C40">
        <v>19</v>
      </c>
      <c r="D40">
        <v>8</v>
      </c>
      <c r="E40" t="s">
        <v>2398</v>
      </c>
      <c r="F40">
        <v>9.65</v>
      </c>
      <c r="G40">
        <v>85</v>
      </c>
      <c r="H40">
        <v>0</v>
      </c>
      <c r="I40">
        <v>10</v>
      </c>
      <c r="J40" t="b">
        <v>0</v>
      </c>
    </row>
    <row r="41" spans="1:10" x14ac:dyDescent="0.3">
      <c r="A41">
        <v>42</v>
      </c>
      <c r="B41" t="s">
        <v>2399</v>
      </c>
      <c r="C41">
        <v>20</v>
      </c>
      <c r="D41">
        <v>5</v>
      </c>
      <c r="E41" t="s">
        <v>2400</v>
      </c>
      <c r="F41">
        <v>14</v>
      </c>
      <c r="G41">
        <v>26</v>
      </c>
      <c r="H41">
        <v>0</v>
      </c>
      <c r="I41">
        <v>0</v>
      </c>
      <c r="J41" t="b">
        <v>1</v>
      </c>
    </row>
    <row r="42" spans="1:10" x14ac:dyDescent="0.3">
      <c r="A42">
        <v>43</v>
      </c>
      <c r="B42" t="s">
        <v>2401</v>
      </c>
      <c r="C42">
        <v>20</v>
      </c>
      <c r="D42">
        <v>1</v>
      </c>
      <c r="E42" t="s">
        <v>2402</v>
      </c>
      <c r="F42">
        <v>46</v>
      </c>
      <c r="G42">
        <v>17</v>
      </c>
      <c r="H42">
        <v>10</v>
      </c>
      <c r="I42">
        <v>25</v>
      </c>
      <c r="J42" t="b">
        <v>0</v>
      </c>
    </row>
    <row r="43" spans="1:10" x14ac:dyDescent="0.3">
      <c r="A43">
        <v>44</v>
      </c>
      <c r="B43" t="s">
        <v>2403</v>
      </c>
      <c r="C43">
        <v>20</v>
      </c>
      <c r="D43">
        <v>2</v>
      </c>
      <c r="E43" t="s">
        <v>2404</v>
      </c>
      <c r="F43">
        <v>19.45</v>
      </c>
      <c r="G43">
        <v>27</v>
      </c>
      <c r="H43">
        <v>0</v>
      </c>
      <c r="I43">
        <v>15</v>
      </c>
      <c r="J43" t="b">
        <v>0</v>
      </c>
    </row>
    <row r="44" spans="1:10" x14ac:dyDescent="0.3">
      <c r="A44">
        <v>45</v>
      </c>
      <c r="B44" t="s">
        <v>2405</v>
      </c>
      <c r="C44">
        <v>21</v>
      </c>
      <c r="D44">
        <v>8</v>
      </c>
      <c r="E44" t="s">
        <v>2406</v>
      </c>
      <c r="F44">
        <v>9.5</v>
      </c>
      <c r="G44">
        <v>5</v>
      </c>
      <c r="H44">
        <v>70</v>
      </c>
      <c r="I44">
        <v>15</v>
      </c>
      <c r="J44" t="b">
        <v>0</v>
      </c>
    </row>
    <row r="45" spans="1:10" x14ac:dyDescent="0.3">
      <c r="A45">
        <v>46</v>
      </c>
      <c r="B45" t="s">
        <v>2407</v>
      </c>
      <c r="C45">
        <v>21</v>
      </c>
      <c r="D45">
        <v>8</v>
      </c>
      <c r="E45" t="s">
        <v>2408</v>
      </c>
      <c r="F45">
        <v>12</v>
      </c>
      <c r="G45">
        <v>95</v>
      </c>
      <c r="H45">
        <v>0</v>
      </c>
      <c r="I45">
        <v>0</v>
      </c>
      <c r="J45" t="b">
        <v>0</v>
      </c>
    </row>
    <row r="46" spans="1:10" x14ac:dyDescent="0.3">
      <c r="A46">
        <v>47</v>
      </c>
      <c r="B46" t="s">
        <v>2409</v>
      </c>
      <c r="C46">
        <v>22</v>
      </c>
      <c r="D46">
        <v>3</v>
      </c>
      <c r="E46" t="s">
        <v>2410</v>
      </c>
      <c r="F46">
        <v>9.5</v>
      </c>
      <c r="G46">
        <v>36</v>
      </c>
      <c r="H46">
        <v>0</v>
      </c>
      <c r="I46">
        <v>0</v>
      </c>
      <c r="J46" t="b">
        <v>0</v>
      </c>
    </row>
    <row r="47" spans="1:10" x14ac:dyDescent="0.3">
      <c r="A47">
        <v>48</v>
      </c>
      <c r="B47" t="s">
        <v>2411</v>
      </c>
      <c r="C47">
        <v>22</v>
      </c>
      <c r="D47">
        <v>3</v>
      </c>
      <c r="E47" t="s">
        <v>2412</v>
      </c>
      <c r="F47">
        <v>12.75</v>
      </c>
      <c r="G47">
        <v>15</v>
      </c>
      <c r="H47">
        <v>70</v>
      </c>
      <c r="I47">
        <v>25</v>
      </c>
      <c r="J47" t="b">
        <v>0</v>
      </c>
    </row>
    <row r="48" spans="1:10" x14ac:dyDescent="0.3">
      <c r="A48">
        <v>49</v>
      </c>
      <c r="B48" t="s">
        <v>2413</v>
      </c>
      <c r="C48">
        <v>23</v>
      </c>
      <c r="D48">
        <v>3</v>
      </c>
      <c r="E48" t="s">
        <v>2414</v>
      </c>
      <c r="F48">
        <v>20</v>
      </c>
      <c r="G48">
        <v>10</v>
      </c>
      <c r="H48">
        <v>60</v>
      </c>
      <c r="I48">
        <v>15</v>
      </c>
      <c r="J48" t="b">
        <v>0</v>
      </c>
    </row>
    <row r="49" spans="1:10" x14ac:dyDescent="0.3">
      <c r="A49">
        <v>50</v>
      </c>
      <c r="B49" t="s">
        <v>2415</v>
      </c>
      <c r="C49">
        <v>23</v>
      </c>
      <c r="D49">
        <v>3</v>
      </c>
      <c r="E49" t="s">
        <v>2416</v>
      </c>
      <c r="F49">
        <v>16.25</v>
      </c>
      <c r="G49">
        <v>65</v>
      </c>
      <c r="H49">
        <v>0</v>
      </c>
      <c r="I49">
        <v>30</v>
      </c>
      <c r="J49" t="b">
        <v>0</v>
      </c>
    </row>
    <row r="50" spans="1:10" x14ac:dyDescent="0.3">
      <c r="A50">
        <v>51</v>
      </c>
      <c r="B50" t="s">
        <v>2417</v>
      </c>
      <c r="C50">
        <v>24</v>
      </c>
      <c r="D50">
        <v>7</v>
      </c>
      <c r="E50" t="s">
        <v>2418</v>
      </c>
      <c r="F50">
        <v>53</v>
      </c>
      <c r="G50">
        <v>20</v>
      </c>
      <c r="H50">
        <v>0</v>
      </c>
      <c r="I50">
        <v>10</v>
      </c>
      <c r="J50" t="b">
        <v>0</v>
      </c>
    </row>
    <row r="51" spans="1:10" x14ac:dyDescent="0.3">
      <c r="A51">
        <v>52</v>
      </c>
      <c r="B51" t="s">
        <v>2419</v>
      </c>
      <c r="C51">
        <v>24</v>
      </c>
      <c r="D51">
        <v>5</v>
      </c>
      <c r="E51" t="s">
        <v>2420</v>
      </c>
      <c r="F51">
        <v>7</v>
      </c>
      <c r="G51">
        <v>38</v>
      </c>
      <c r="H51">
        <v>0</v>
      </c>
      <c r="I51">
        <v>25</v>
      </c>
      <c r="J51" t="b">
        <v>0</v>
      </c>
    </row>
    <row r="52" spans="1:10" x14ac:dyDescent="0.3">
      <c r="A52">
        <v>53</v>
      </c>
      <c r="B52" t="s">
        <v>2421</v>
      </c>
      <c r="C52">
        <v>24</v>
      </c>
      <c r="D52">
        <v>6</v>
      </c>
      <c r="E52" t="s">
        <v>2422</v>
      </c>
      <c r="F52">
        <v>32.799999999999997</v>
      </c>
      <c r="G52">
        <v>0</v>
      </c>
      <c r="H52">
        <v>0</v>
      </c>
      <c r="I52">
        <v>0</v>
      </c>
      <c r="J52" t="b">
        <v>1</v>
      </c>
    </row>
    <row r="53" spans="1:10" x14ac:dyDescent="0.3">
      <c r="A53">
        <v>54</v>
      </c>
      <c r="B53" t="s">
        <v>2423</v>
      </c>
      <c r="C53">
        <v>25</v>
      </c>
      <c r="D53">
        <v>6</v>
      </c>
      <c r="E53" t="s">
        <v>2424</v>
      </c>
      <c r="F53">
        <v>7.45</v>
      </c>
      <c r="G53">
        <v>21</v>
      </c>
      <c r="H53">
        <v>0</v>
      </c>
      <c r="I53">
        <v>10</v>
      </c>
      <c r="J53" t="b">
        <v>0</v>
      </c>
    </row>
    <row r="54" spans="1:10" x14ac:dyDescent="0.3">
      <c r="A54">
        <v>55</v>
      </c>
      <c r="B54" t="s">
        <v>2425</v>
      </c>
      <c r="C54">
        <v>25</v>
      </c>
      <c r="D54">
        <v>6</v>
      </c>
      <c r="E54" t="s">
        <v>2426</v>
      </c>
      <c r="F54">
        <v>24</v>
      </c>
      <c r="G54">
        <v>115</v>
      </c>
      <c r="H54">
        <v>0</v>
      </c>
      <c r="I54">
        <v>20</v>
      </c>
      <c r="J54" t="b">
        <v>0</v>
      </c>
    </row>
    <row r="55" spans="1:10" x14ac:dyDescent="0.3">
      <c r="A55">
        <v>56</v>
      </c>
      <c r="B55" t="s">
        <v>2427</v>
      </c>
      <c r="C55">
        <v>26</v>
      </c>
      <c r="D55">
        <v>5</v>
      </c>
      <c r="E55" t="s">
        <v>2428</v>
      </c>
      <c r="F55">
        <v>38</v>
      </c>
      <c r="G55">
        <v>21</v>
      </c>
      <c r="H55">
        <v>10</v>
      </c>
      <c r="I55">
        <v>30</v>
      </c>
      <c r="J55" t="b">
        <v>0</v>
      </c>
    </row>
    <row r="56" spans="1:10" x14ac:dyDescent="0.3">
      <c r="A56">
        <v>57</v>
      </c>
      <c r="B56" t="s">
        <v>2429</v>
      </c>
      <c r="C56">
        <v>26</v>
      </c>
      <c r="D56">
        <v>5</v>
      </c>
      <c r="E56" t="s">
        <v>2428</v>
      </c>
      <c r="F56">
        <v>19.5</v>
      </c>
      <c r="G56">
        <v>36</v>
      </c>
      <c r="H56">
        <v>0</v>
      </c>
      <c r="I56">
        <v>20</v>
      </c>
      <c r="J56" t="b">
        <v>0</v>
      </c>
    </row>
    <row r="57" spans="1:10" x14ac:dyDescent="0.3">
      <c r="A57">
        <v>58</v>
      </c>
      <c r="B57" t="s">
        <v>2430</v>
      </c>
      <c r="C57">
        <v>27</v>
      </c>
      <c r="D57">
        <v>8</v>
      </c>
      <c r="E57" t="s">
        <v>2431</v>
      </c>
      <c r="F57">
        <v>13.25</v>
      </c>
      <c r="G57">
        <v>62</v>
      </c>
      <c r="H57">
        <v>0</v>
      </c>
      <c r="I57">
        <v>20</v>
      </c>
      <c r="J57" t="b">
        <v>0</v>
      </c>
    </row>
    <row r="58" spans="1:10" x14ac:dyDescent="0.3">
      <c r="A58">
        <v>59</v>
      </c>
      <c r="B58" t="s">
        <v>2432</v>
      </c>
      <c r="C58">
        <v>28</v>
      </c>
      <c r="D58">
        <v>4</v>
      </c>
      <c r="E58" t="s">
        <v>2433</v>
      </c>
      <c r="F58">
        <v>55</v>
      </c>
      <c r="G58">
        <v>79</v>
      </c>
      <c r="H58">
        <v>0</v>
      </c>
      <c r="I58">
        <v>0</v>
      </c>
      <c r="J58" t="b">
        <v>0</v>
      </c>
    </row>
    <row r="59" spans="1:10" x14ac:dyDescent="0.3">
      <c r="A59">
        <v>60</v>
      </c>
      <c r="B59" t="s">
        <v>2434</v>
      </c>
      <c r="C59">
        <v>28</v>
      </c>
      <c r="D59">
        <v>4</v>
      </c>
      <c r="E59" t="s">
        <v>2435</v>
      </c>
      <c r="F59">
        <v>34</v>
      </c>
      <c r="G59">
        <v>19</v>
      </c>
      <c r="H59">
        <v>0</v>
      </c>
      <c r="I59">
        <v>0</v>
      </c>
      <c r="J59" t="b">
        <v>0</v>
      </c>
    </row>
    <row r="60" spans="1:10" x14ac:dyDescent="0.3">
      <c r="A60">
        <v>61</v>
      </c>
      <c r="B60" t="s">
        <v>2436</v>
      </c>
      <c r="C60">
        <v>29</v>
      </c>
      <c r="D60">
        <v>2</v>
      </c>
      <c r="E60" t="s">
        <v>2437</v>
      </c>
      <c r="F60">
        <v>28.5</v>
      </c>
      <c r="G60">
        <v>113</v>
      </c>
      <c r="H60">
        <v>0</v>
      </c>
      <c r="I60">
        <v>25</v>
      </c>
      <c r="J60" t="b">
        <v>0</v>
      </c>
    </row>
    <row r="61" spans="1:10" x14ac:dyDescent="0.3">
      <c r="A61">
        <v>62</v>
      </c>
      <c r="B61" t="s">
        <v>2438</v>
      </c>
      <c r="C61">
        <v>29</v>
      </c>
      <c r="D61">
        <v>3</v>
      </c>
      <c r="E61" t="s">
        <v>2439</v>
      </c>
      <c r="F61">
        <v>49.3</v>
      </c>
      <c r="G61">
        <v>17</v>
      </c>
      <c r="H61">
        <v>0</v>
      </c>
      <c r="I61">
        <v>0</v>
      </c>
      <c r="J61" t="b">
        <v>0</v>
      </c>
    </row>
    <row r="62" spans="1:10" x14ac:dyDescent="0.3">
      <c r="A62">
        <v>63</v>
      </c>
      <c r="B62" t="s">
        <v>2440</v>
      </c>
      <c r="C62">
        <v>7</v>
      </c>
      <c r="D62">
        <v>2</v>
      </c>
      <c r="E62" t="s">
        <v>2441</v>
      </c>
      <c r="F62">
        <v>43.9</v>
      </c>
      <c r="G62">
        <v>24</v>
      </c>
      <c r="H62">
        <v>0</v>
      </c>
      <c r="I62">
        <v>5</v>
      </c>
      <c r="J62" t="b">
        <v>0</v>
      </c>
    </row>
    <row r="63" spans="1:10" x14ac:dyDescent="0.3">
      <c r="A63">
        <v>64</v>
      </c>
      <c r="B63" t="s">
        <v>2442</v>
      </c>
      <c r="C63">
        <v>12</v>
      </c>
      <c r="D63">
        <v>5</v>
      </c>
      <c r="E63" t="s">
        <v>2443</v>
      </c>
      <c r="F63">
        <v>33.25</v>
      </c>
      <c r="G63">
        <v>22</v>
      </c>
      <c r="H63">
        <v>80</v>
      </c>
      <c r="I63">
        <v>30</v>
      </c>
      <c r="J63" t="b">
        <v>0</v>
      </c>
    </row>
    <row r="64" spans="1:10" x14ac:dyDescent="0.3">
      <c r="A64">
        <v>65</v>
      </c>
      <c r="B64" t="s">
        <v>2444</v>
      </c>
      <c r="C64">
        <v>2</v>
      </c>
      <c r="D64">
        <v>2</v>
      </c>
      <c r="E64" t="s">
        <v>2445</v>
      </c>
      <c r="F64">
        <v>21.05</v>
      </c>
      <c r="G64">
        <v>76</v>
      </c>
      <c r="H64">
        <v>0</v>
      </c>
      <c r="I64">
        <v>0</v>
      </c>
      <c r="J64" t="b">
        <v>0</v>
      </c>
    </row>
    <row r="65" spans="1:10" x14ac:dyDescent="0.3">
      <c r="A65">
        <v>66</v>
      </c>
      <c r="B65" t="s">
        <v>2446</v>
      </c>
      <c r="C65">
        <v>2</v>
      </c>
      <c r="D65">
        <v>2</v>
      </c>
      <c r="E65" t="s">
        <v>2447</v>
      </c>
      <c r="F65">
        <v>17</v>
      </c>
      <c r="G65">
        <v>4</v>
      </c>
      <c r="H65">
        <v>100</v>
      </c>
      <c r="I65">
        <v>20</v>
      </c>
      <c r="J65" t="b">
        <v>0</v>
      </c>
    </row>
    <row r="66" spans="1:10" x14ac:dyDescent="0.3">
      <c r="A66">
        <v>67</v>
      </c>
      <c r="B66" t="s">
        <v>2448</v>
      </c>
      <c r="C66">
        <v>16</v>
      </c>
      <c r="D66">
        <v>1</v>
      </c>
      <c r="E66" t="s">
        <v>2326</v>
      </c>
      <c r="F66">
        <v>14</v>
      </c>
      <c r="G66">
        <v>52</v>
      </c>
      <c r="H66">
        <v>0</v>
      </c>
      <c r="I66">
        <v>10</v>
      </c>
      <c r="J66" t="b">
        <v>0</v>
      </c>
    </row>
    <row r="67" spans="1:10" x14ac:dyDescent="0.3">
      <c r="A67">
        <v>68</v>
      </c>
      <c r="B67" t="s">
        <v>2449</v>
      </c>
      <c r="C67">
        <v>8</v>
      </c>
      <c r="D67">
        <v>3</v>
      </c>
      <c r="E67" t="s">
        <v>2450</v>
      </c>
      <c r="F67">
        <v>12.5</v>
      </c>
      <c r="G67">
        <v>6</v>
      </c>
      <c r="H67">
        <v>10</v>
      </c>
      <c r="I67">
        <v>15</v>
      </c>
      <c r="J67" t="b">
        <v>0</v>
      </c>
    </row>
    <row r="68" spans="1:10" x14ac:dyDescent="0.3">
      <c r="A68">
        <v>69</v>
      </c>
      <c r="B68" t="s">
        <v>2451</v>
      </c>
      <c r="C68">
        <v>15</v>
      </c>
      <c r="D68">
        <v>4</v>
      </c>
      <c r="E68" t="s">
        <v>2452</v>
      </c>
      <c r="F68">
        <v>36</v>
      </c>
      <c r="G68">
        <v>26</v>
      </c>
      <c r="H68">
        <v>0</v>
      </c>
      <c r="I68">
        <v>15</v>
      </c>
      <c r="J68" t="b">
        <v>0</v>
      </c>
    </row>
    <row r="69" spans="1:10" x14ac:dyDescent="0.3">
      <c r="A69">
        <v>70</v>
      </c>
      <c r="B69" t="s">
        <v>2453</v>
      </c>
      <c r="C69">
        <v>7</v>
      </c>
      <c r="D69">
        <v>1</v>
      </c>
      <c r="E69" t="s">
        <v>2454</v>
      </c>
      <c r="F69">
        <v>15</v>
      </c>
      <c r="G69">
        <v>15</v>
      </c>
      <c r="H69">
        <v>10</v>
      </c>
      <c r="I69">
        <v>30</v>
      </c>
      <c r="J69" t="b">
        <v>0</v>
      </c>
    </row>
    <row r="70" spans="1:10" x14ac:dyDescent="0.3">
      <c r="A70">
        <v>71</v>
      </c>
      <c r="B70" t="s">
        <v>2455</v>
      </c>
      <c r="C70">
        <v>15</v>
      </c>
      <c r="D70">
        <v>4</v>
      </c>
      <c r="E70" t="s">
        <v>2346</v>
      </c>
      <c r="F70">
        <v>21.5</v>
      </c>
      <c r="G70">
        <v>26</v>
      </c>
      <c r="H70">
        <v>0</v>
      </c>
      <c r="I70">
        <v>0</v>
      </c>
      <c r="J70" t="b">
        <v>0</v>
      </c>
    </row>
    <row r="71" spans="1:10" x14ac:dyDescent="0.3">
      <c r="A71">
        <v>72</v>
      </c>
      <c r="B71" t="s">
        <v>2456</v>
      </c>
      <c r="C71">
        <v>14</v>
      </c>
      <c r="D71">
        <v>4</v>
      </c>
      <c r="E71" t="s">
        <v>2384</v>
      </c>
      <c r="F71">
        <v>34.799999999999997</v>
      </c>
      <c r="G71">
        <v>14</v>
      </c>
      <c r="H71">
        <v>0</v>
      </c>
      <c r="I71">
        <v>0</v>
      </c>
      <c r="J71" t="b">
        <v>0</v>
      </c>
    </row>
    <row r="72" spans="1:10" x14ac:dyDescent="0.3">
      <c r="A72">
        <v>73</v>
      </c>
      <c r="B72" t="s">
        <v>2457</v>
      </c>
      <c r="C72">
        <v>17</v>
      </c>
      <c r="D72">
        <v>8</v>
      </c>
      <c r="E72" t="s">
        <v>2458</v>
      </c>
      <c r="F72">
        <v>15</v>
      </c>
      <c r="G72">
        <v>101</v>
      </c>
      <c r="H72">
        <v>0</v>
      </c>
      <c r="I72">
        <v>5</v>
      </c>
      <c r="J72" t="b">
        <v>0</v>
      </c>
    </row>
    <row r="73" spans="1:10" x14ac:dyDescent="0.3">
      <c r="A73">
        <v>74</v>
      </c>
      <c r="B73" t="s">
        <v>2459</v>
      </c>
      <c r="C73">
        <v>4</v>
      </c>
      <c r="D73">
        <v>7</v>
      </c>
      <c r="E73" t="s">
        <v>2433</v>
      </c>
      <c r="F73">
        <v>10</v>
      </c>
      <c r="G73">
        <v>4</v>
      </c>
      <c r="H73">
        <v>20</v>
      </c>
      <c r="I73">
        <v>5</v>
      </c>
      <c r="J73" t="b">
        <v>0</v>
      </c>
    </row>
    <row r="74" spans="1:10" x14ac:dyDescent="0.3">
      <c r="A74">
        <v>75</v>
      </c>
      <c r="B74" t="s">
        <v>2460</v>
      </c>
      <c r="C74">
        <v>12</v>
      </c>
      <c r="D74">
        <v>1</v>
      </c>
      <c r="E74" t="s">
        <v>2461</v>
      </c>
      <c r="F74">
        <v>7.75</v>
      </c>
      <c r="G74">
        <v>125</v>
      </c>
      <c r="H74">
        <v>0</v>
      </c>
      <c r="I74">
        <v>25</v>
      </c>
      <c r="J74" t="b">
        <v>0</v>
      </c>
    </row>
    <row r="75" spans="1:10" x14ac:dyDescent="0.3">
      <c r="A75">
        <v>76</v>
      </c>
      <c r="B75" t="s">
        <v>2462</v>
      </c>
      <c r="C75">
        <v>23</v>
      </c>
      <c r="D75">
        <v>1</v>
      </c>
      <c r="E75" t="s">
        <v>2463</v>
      </c>
      <c r="F75">
        <v>18</v>
      </c>
      <c r="G75">
        <v>57</v>
      </c>
      <c r="H75">
        <v>0</v>
      </c>
      <c r="I75">
        <v>20</v>
      </c>
      <c r="J75" t="b">
        <v>0</v>
      </c>
    </row>
    <row r="76" spans="1:10" x14ac:dyDescent="0.3">
      <c r="A76">
        <v>77</v>
      </c>
      <c r="B76" t="s">
        <v>2464</v>
      </c>
      <c r="C76">
        <v>12</v>
      </c>
      <c r="D76">
        <v>2</v>
      </c>
      <c r="E76" t="s">
        <v>2465</v>
      </c>
      <c r="F76">
        <v>13</v>
      </c>
      <c r="G76">
        <v>32</v>
      </c>
      <c r="H76">
        <v>0</v>
      </c>
      <c r="I76">
        <v>15</v>
      </c>
      <c r="J76" t="b">
        <v>0</v>
      </c>
    </row>
    <row r="77" spans="1:10" x14ac:dyDescent="0.3">
      <c r="A77">
        <v>82</v>
      </c>
      <c r="B77" t="s">
        <v>2466</v>
      </c>
      <c r="C77">
        <v>5</v>
      </c>
      <c r="D77">
        <v>5</v>
      </c>
      <c r="E77" t="s">
        <v>2467</v>
      </c>
      <c r="F77">
        <v>12</v>
      </c>
      <c r="G77">
        <v>0</v>
      </c>
      <c r="H77">
        <v>0</v>
      </c>
      <c r="I77">
        <v>0</v>
      </c>
      <c r="J77" t="b">
        <v>0</v>
      </c>
    </row>
    <row r="78" spans="1:10" x14ac:dyDescent="0.3">
      <c r="A78">
        <v>85</v>
      </c>
      <c r="B78" t="s">
        <v>2468</v>
      </c>
      <c r="C78">
        <v>5</v>
      </c>
      <c r="D78">
        <v>4</v>
      </c>
      <c r="E78" t="s">
        <v>2469</v>
      </c>
      <c r="F78">
        <v>12</v>
      </c>
      <c r="G78">
        <v>1</v>
      </c>
      <c r="H78">
        <v>0</v>
      </c>
      <c r="I78">
        <v>0</v>
      </c>
      <c r="J78" t="b">
        <v>0</v>
      </c>
    </row>
    <row r="79" spans="1:10" x14ac:dyDescent="0.3">
      <c r="A79">
        <v>86</v>
      </c>
      <c r="B79" t="s">
        <v>2470</v>
      </c>
      <c r="C79">
        <v>14</v>
      </c>
      <c r="D79">
        <v>8</v>
      </c>
      <c r="E79" t="s">
        <v>2471</v>
      </c>
      <c r="F79">
        <v>22</v>
      </c>
      <c r="G79">
        <v>0</v>
      </c>
      <c r="H79">
        <v>0</v>
      </c>
      <c r="I79">
        <v>0</v>
      </c>
      <c r="J79" t="b">
        <v>0</v>
      </c>
    </row>
    <row r="80" spans="1:10" x14ac:dyDescent="0.3">
      <c r="A80">
        <v>89</v>
      </c>
      <c r="B80" t="s">
        <v>2472</v>
      </c>
      <c r="C80">
        <v>29</v>
      </c>
      <c r="D80">
        <v>8</v>
      </c>
      <c r="E80" t="s">
        <v>2473</v>
      </c>
      <c r="F80">
        <v>50</v>
      </c>
      <c r="G80">
        <v>0</v>
      </c>
      <c r="H80">
        <v>0</v>
      </c>
      <c r="I80">
        <v>0</v>
      </c>
      <c r="J80" t="b">
        <v>0</v>
      </c>
    </row>
    <row r="81" spans="1:10" x14ac:dyDescent="0.3">
      <c r="A81">
        <v>90</v>
      </c>
      <c r="B81" t="s">
        <v>2474</v>
      </c>
      <c r="C81">
        <v>4</v>
      </c>
      <c r="D81">
        <v>1</v>
      </c>
      <c r="E81" t="s">
        <v>2475</v>
      </c>
      <c r="F81">
        <v>12</v>
      </c>
      <c r="G81">
        <v>0</v>
      </c>
      <c r="H81">
        <v>0</v>
      </c>
      <c r="I81">
        <v>0</v>
      </c>
      <c r="J81" t="b">
        <v>0</v>
      </c>
    </row>
    <row r="82" spans="1:10" x14ac:dyDescent="0.3">
      <c r="A82">
        <v>91</v>
      </c>
      <c r="B82" t="s">
        <v>2476</v>
      </c>
      <c r="C82">
        <v>1</v>
      </c>
      <c r="D82">
        <v>1</v>
      </c>
      <c r="E82" t="s">
        <v>2477</v>
      </c>
      <c r="F82">
        <v>88</v>
      </c>
      <c r="G82">
        <v>0</v>
      </c>
      <c r="H82">
        <v>0</v>
      </c>
      <c r="I82">
        <v>0</v>
      </c>
      <c r="J82" t="b">
        <v>0</v>
      </c>
    </row>
    <row r="83" spans="1:10" x14ac:dyDescent="0.3">
      <c r="A83">
        <v>95</v>
      </c>
      <c r="B83" t="s">
        <v>2478</v>
      </c>
      <c r="C83">
        <v>24</v>
      </c>
      <c r="D83">
        <v>8</v>
      </c>
      <c r="E83" t="s">
        <v>2473</v>
      </c>
      <c r="F83">
        <v>35</v>
      </c>
      <c r="G83">
        <v>2</v>
      </c>
      <c r="H83">
        <v>0</v>
      </c>
      <c r="I83">
        <v>0</v>
      </c>
      <c r="J83" t="b">
        <v>0</v>
      </c>
    </row>
    <row r="84" spans="1:10" x14ac:dyDescent="0.3">
      <c r="A84">
        <v>96</v>
      </c>
      <c r="B84" t="s">
        <v>2479</v>
      </c>
      <c r="C84">
        <v>23</v>
      </c>
      <c r="D84">
        <v>1</v>
      </c>
      <c r="E84" t="s">
        <v>2480</v>
      </c>
      <c r="F84">
        <v>56</v>
      </c>
      <c r="G84">
        <v>877</v>
      </c>
      <c r="H84">
        <v>0</v>
      </c>
      <c r="I84">
        <v>0</v>
      </c>
      <c r="J84" t="b">
        <v>0</v>
      </c>
    </row>
    <row r="85" spans="1:10" x14ac:dyDescent="0.3">
      <c r="A85">
        <v>97</v>
      </c>
      <c r="B85" t="s">
        <v>2481</v>
      </c>
      <c r="C85">
        <v>1</v>
      </c>
      <c r="D85">
        <v>2</v>
      </c>
      <c r="E85" t="s">
        <v>2471</v>
      </c>
      <c r="F85">
        <v>10</v>
      </c>
      <c r="G85">
        <v>0</v>
      </c>
      <c r="H85">
        <v>0</v>
      </c>
      <c r="I85">
        <v>0</v>
      </c>
      <c r="J85" t="b">
        <v>0</v>
      </c>
    </row>
    <row r="86" spans="1:10" x14ac:dyDescent="0.3">
      <c r="A86">
        <v>99</v>
      </c>
      <c r="B86" t="s">
        <v>2482</v>
      </c>
      <c r="C86">
        <v>1</v>
      </c>
      <c r="D86">
        <v>4</v>
      </c>
      <c r="E86" t="s">
        <v>2483</v>
      </c>
      <c r="F86">
        <v>8</v>
      </c>
      <c r="G86">
        <v>7</v>
      </c>
      <c r="H86">
        <v>9</v>
      </c>
      <c r="I86">
        <v>7</v>
      </c>
      <c r="J86" t="b">
        <v>0</v>
      </c>
    </row>
    <row r="87" spans="1:10" x14ac:dyDescent="0.3">
      <c r="A87">
        <v>101</v>
      </c>
      <c r="B87" t="s">
        <v>1122</v>
      </c>
      <c r="C87">
        <v>14</v>
      </c>
      <c r="D87">
        <v>4</v>
      </c>
      <c r="E87" t="s">
        <v>2484</v>
      </c>
      <c r="F87">
        <v>50</v>
      </c>
      <c r="G87">
        <v>0</v>
      </c>
      <c r="H87">
        <v>0</v>
      </c>
      <c r="I87">
        <v>0</v>
      </c>
      <c r="J87" t="b">
        <v>0</v>
      </c>
    </row>
    <row r="88" spans="1:10" x14ac:dyDescent="0.3">
      <c r="A88">
        <v>121</v>
      </c>
      <c r="B88" t="s">
        <v>1129</v>
      </c>
      <c r="C88">
        <v>16</v>
      </c>
      <c r="D88">
        <v>1</v>
      </c>
      <c r="E88" t="s">
        <v>2484</v>
      </c>
      <c r="F88">
        <v>10</v>
      </c>
      <c r="G88">
        <v>5</v>
      </c>
      <c r="H88">
        <v>0</v>
      </c>
      <c r="I88">
        <v>0</v>
      </c>
      <c r="J88" t="b">
        <v>0</v>
      </c>
    </row>
    <row r="89" spans="1:10" x14ac:dyDescent="0.3">
      <c r="A89">
        <v>124</v>
      </c>
      <c r="B89" t="s">
        <v>2485</v>
      </c>
      <c r="C89">
        <v>11</v>
      </c>
      <c r="D89">
        <v>1</v>
      </c>
      <c r="E89" t="s">
        <v>2486</v>
      </c>
      <c r="F89">
        <v>555</v>
      </c>
      <c r="G89">
        <v>0</v>
      </c>
      <c r="H89">
        <v>0</v>
      </c>
      <c r="I89">
        <v>0</v>
      </c>
      <c r="J89" t="b">
        <v>0</v>
      </c>
    </row>
    <row r="90" spans="1:10" x14ac:dyDescent="0.3">
      <c r="A90">
        <v>129</v>
      </c>
      <c r="B90" t="s">
        <v>2487</v>
      </c>
      <c r="C90">
        <v>16</v>
      </c>
      <c r="D90">
        <v>5</v>
      </c>
      <c r="E90" t="s">
        <v>2488</v>
      </c>
      <c r="F90">
        <v>500</v>
      </c>
      <c r="G90">
        <v>23</v>
      </c>
      <c r="H90">
        <v>0</v>
      </c>
      <c r="I90">
        <v>0</v>
      </c>
      <c r="J90" t="b">
        <v>0</v>
      </c>
    </row>
    <row r="91" spans="1:10" x14ac:dyDescent="0.3">
      <c r="A91">
        <v>137</v>
      </c>
      <c r="B91" t="s">
        <v>2489</v>
      </c>
      <c r="C91">
        <v>14</v>
      </c>
      <c r="D91">
        <v>1</v>
      </c>
      <c r="E91" t="s">
        <v>2490</v>
      </c>
      <c r="F91">
        <v>154</v>
      </c>
      <c r="G91">
        <v>0</v>
      </c>
      <c r="H91">
        <v>0</v>
      </c>
      <c r="I91">
        <v>0</v>
      </c>
      <c r="J91" t="b">
        <v>0</v>
      </c>
    </row>
    <row r="92" spans="1:10" x14ac:dyDescent="0.3">
      <c r="A92">
        <v>138</v>
      </c>
      <c r="B92" t="s">
        <v>2491</v>
      </c>
      <c r="C92">
        <v>28</v>
      </c>
      <c r="D92">
        <v>7</v>
      </c>
      <c r="F92">
        <v>0</v>
      </c>
      <c r="G92">
        <v>0</v>
      </c>
      <c r="H92">
        <v>0</v>
      </c>
      <c r="I92">
        <v>0</v>
      </c>
      <c r="J92" t="b">
        <v>0</v>
      </c>
    </row>
    <row r="93" spans="1:10" x14ac:dyDescent="0.3">
      <c r="A93">
        <v>139</v>
      </c>
      <c r="B93" t="s">
        <v>2492</v>
      </c>
      <c r="F93">
        <v>0</v>
      </c>
      <c r="G93">
        <v>0</v>
      </c>
      <c r="H93">
        <v>0</v>
      </c>
      <c r="I93">
        <v>0</v>
      </c>
      <c r="J93" t="b">
        <v>0</v>
      </c>
    </row>
    <row r="94" spans="1:10" x14ac:dyDescent="0.3">
      <c r="A94">
        <v>140</v>
      </c>
      <c r="B94" t="s">
        <v>2493</v>
      </c>
      <c r="F94">
        <v>0</v>
      </c>
      <c r="G94">
        <v>0</v>
      </c>
      <c r="H94">
        <v>0</v>
      </c>
      <c r="I94">
        <v>0</v>
      </c>
      <c r="J94" t="b">
        <v>0</v>
      </c>
    </row>
    <row r="95" spans="1:10" x14ac:dyDescent="0.3">
      <c r="A95">
        <v>141</v>
      </c>
      <c r="B95" t="s">
        <v>2492</v>
      </c>
      <c r="F95">
        <v>0</v>
      </c>
      <c r="G95">
        <v>0</v>
      </c>
      <c r="H95">
        <v>0</v>
      </c>
      <c r="I95">
        <v>0</v>
      </c>
      <c r="J95" t="b">
        <v>0</v>
      </c>
    </row>
    <row r="96" spans="1:10" x14ac:dyDescent="0.3">
      <c r="A96">
        <v>142</v>
      </c>
      <c r="B96" t="s">
        <v>2494</v>
      </c>
      <c r="F96">
        <v>0</v>
      </c>
      <c r="G96">
        <v>0</v>
      </c>
      <c r="H96">
        <v>0</v>
      </c>
      <c r="I96">
        <v>0</v>
      </c>
      <c r="J96" t="b">
        <v>0</v>
      </c>
    </row>
    <row r="97" spans="1:10" x14ac:dyDescent="0.3">
      <c r="A97">
        <v>143</v>
      </c>
      <c r="B97" t="s">
        <v>2495</v>
      </c>
      <c r="C97">
        <v>29</v>
      </c>
      <c r="F97">
        <v>0</v>
      </c>
      <c r="G97">
        <v>0</v>
      </c>
      <c r="H97">
        <v>0</v>
      </c>
      <c r="I97">
        <v>0</v>
      </c>
      <c r="J97" t="b">
        <v>0</v>
      </c>
    </row>
  </sheetData>
  <pageMargins left="0.7" right="0.7" top="0.75" bottom="0.75" header="0.3" footer="0.3"/>
  <tableParts count="1">
    <tablePart r:id="rId1"/>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E958-411B-4020-890D-BC7FDEDF78FF}">
  <dimension ref="A1:O831"/>
  <sheetViews>
    <sheetView workbookViewId="0">
      <selection activeCell="C24" sqref="C24"/>
    </sheetView>
  </sheetViews>
  <sheetFormatPr defaultRowHeight="14" x14ac:dyDescent="0.3"/>
  <cols>
    <col min="1" max="1" width="10.54296875" bestFit="1" customWidth="1"/>
    <col min="2" max="3" width="13.81640625" bestFit="1" customWidth="1"/>
    <col min="4" max="4" width="14" bestFit="1" customWidth="1"/>
    <col min="5" max="5" width="15.26953125" bestFit="1" customWidth="1"/>
    <col min="6" max="6" width="14.1796875" bestFit="1" customWidth="1"/>
    <col min="7" max="7" width="10" bestFit="1" customWidth="1"/>
    <col min="8" max="8" width="9.54296875" bestFit="1" customWidth="1"/>
    <col min="9" max="9" width="30.54296875" bestFit="1" customWidth="1"/>
    <col min="10" max="10" width="40.6328125" bestFit="1" customWidth="1"/>
    <col min="11" max="11" width="13.26953125" bestFit="1" customWidth="1"/>
    <col min="12" max="12" width="13.1796875" bestFit="1" customWidth="1"/>
    <col min="13" max="13" width="16.81640625" bestFit="1" customWidth="1"/>
    <col min="14" max="14" width="14.26953125" bestFit="1" customWidth="1"/>
    <col min="15" max="15" width="14.453125" bestFit="1" customWidth="1"/>
  </cols>
  <sheetData>
    <row r="1" spans="1:15" x14ac:dyDescent="0.3">
      <c r="A1" t="s">
        <v>962</v>
      </c>
      <c r="B1" t="s">
        <v>232</v>
      </c>
      <c r="C1" t="s">
        <v>963</v>
      </c>
      <c r="D1" t="s">
        <v>964</v>
      </c>
      <c r="E1" t="s">
        <v>965</v>
      </c>
      <c r="F1" t="s">
        <v>966</v>
      </c>
      <c r="G1" t="s">
        <v>967</v>
      </c>
      <c r="H1" t="s">
        <v>968</v>
      </c>
      <c r="I1" t="s">
        <v>969</v>
      </c>
      <c r="J1" t="s">
        <v>970</v>
      </c>
      <c r="K1" t="s">
        <v>971</v>
      </c>
      <c r="L1" t="s">
        <v>972</v>
      </c>
      <c r="M1" t="s">
        <v>973</v>
      </c>
      <c r="N1" t="s">
        <v>974</v>
      </c>
      <c r="O1" t="s">
        <v>975</v>
      </c>
    </row>
    <row r="2" spans="1:15" x14ac:dyDescent="0.3">
      <c r="A2">
        <v>10248</v>
      </c>
      <c r="B2" t="s">
        <v>907</v>
      </c>
      <c r="C2">
        <v>5</v>
      </c>
      <c r="D2" s="131">
        <v>36011</v>
      </c>
      <c r="E2" s="131">
        <v>36039</v>
      </c>
      <c r="F2" s="131">
        <v>36023</v>
      </c>
      <c r="G2">
        <v>3</v>
      </c>
      <c r="H2">
        <v>32.380000000000003</v>
      </c>
      <c r="I2" t="s">
        <v>908</v>
      </c>
      <c r="J2" t="s">
        <v>910</v>
      </c>
      <c r="K2" t="s">
        <v>911</v>
      </c>
      <c r="M2" t="s">
        <v>912</v>
      </c>
      <c r="N2" t="s">
        <v>201</v>
      </c>
      <c r="O2">
        <v>440</v>
      </c>
    </row>
    <row r="3" spans="1:15" x14ac:dyDescent="0.3">
      <c r="A3">
        <v>10249</v>
      </c>
      <c r="B3" t="s">
        <v>863</v>
      </c>
      <c r="C3">
        <v>6</v>
      </c>
      <c r="D3" s="131">
        <v>36012</v>
      </c>
      <c r="E3" s="131">
        <v>36054</v>
      </c>
      <c r="F3" s="131">
        <v>36017</v>
      </c>
      <c r="G3">
        <v>1</v>
      </c>
      <c r="H3">
        <v>11.61</v>
      </c>
      <c r="I3" t="s">
        <v>864</v>
      </c>
      <c r="J3" t="s">
        <v>866</v>
      </c>
      <c r="K3" t="s">
        <v>867</v>
      </c>
      <c r="M3" t="s">
        <v>868</v>
      </c>
      <c r="N3" t="s">
        <v>203</v>
      </c>
      <c r="O3">
        <v>1863.4</v>
      </c>
    </row>
    <row r="4" spans="1:15" x14ac:dyDescent="0.3">
      <c r="A4">
        <v>10250</v>
      </c>
      <c r="B4" t="s">
        <v>510</v>
      </c>
      <c r="C4">
        <v>4</v>
      </c>
      <c r="D4" s="131">
        <v>36015</v>
      </c>
      <c r="E4" s="131">
        <v>36043</v>
      </c>
      <c r="F4" s="131">
        <v>36019</v>
      </c>
      <c r="G4">
        <v>2</v>
      </c>
      <c r="H4">
        <v>65.83</v>
      </c>
      <c r="I4" t="s">
        <v>511</v>
      </c>
      <c r="J4" t="s">
        <v>513</v>
      </c>
      <c r="K4" t="s">
        <v>514</v>
      </c>
      <c r="L4" t="s">
        <v>515</v>
      </c>
      <c r="M4" t="s">
        <v>516</v>
      </c>
      <c r="N4" t="s">
        <v>368</v>
      </c>
      <c r="O4">
        <v>1813</v>
      </c>
    </row>
    <row r="5" spans="1:15" x14ac:dyDescent="0.3">
      <c r="A5">
        <v>10251</v>
      </c>
      <c r="B5" t="s">
        <v>899</v>
      </c>
      <c r="C5">
        <v>3</v>
      </c>
      <c r="D5" s="131">
        <v>36015</v>
      </c>
      <c r="E5" s="131">
        <v>36043</v>
      </c>
      <c r="F5" s="131">
        <v>36022</v>
      </c>
      <c r="G5">
        <v>1</v>
      </c>
      <c r="H5">
        <v>41.34</v>
      </c>
      <c r="I5" t="s">
        <v>900</v>
      </c>
      <c r="J5" t="s">
        <v>902</v>
      </c>
      <c r="K5" t="s">
        <v>903</v>
      </c>
      <c r="M5" t="s">
        <v>904</v>
      </c>
      <c r="N5" t="s">
        <v>201</v>
      </c>
      <c r="O5">
        <v>670.8</v>
      </c>
    </row>
    <row r="6" spans="1:15" x14ac:dyDescent="0.3">
      <c r="A6">
        <v>10252</v>
      </c>
      <c r="B6" t="s">
        <v>840</v>
      </c>
      <c r="C6">
        <v>4</v>
      </c>
      <c r="D6" s="131">
        <v>36016</v>
      </c>
      <c r="E6" s="131">
        <v>36044</v>
      </c>
      <c r="F6" s="131">
        <v>36018</v>
      </c>
      <c r="G6">
        <v>2</v>
      </c>
      <c r="H6">
        <v>51.3</v>
      </c>
      <c r="I6" t="s">
        <v>841</v>
      </c>
      <c r="J6" t="s">
        <v>843</v>
      </c>
      <c r="K6" t="s">
        <v>844</v>
      </c>
      <c r="M6" t="s">
        <v>845</v>
      </c>
      <c r="N6" t="s">
        <v>649</v>
      </c>
      <c r="O6">
        <v>3730</v>
      </c>
    </row>
    <row r="7" spans="1:15" x14ac:dyDescent="0.3">
      <c r="A7">
        <v>10253</v>
      </c>
      <c r="B7" t="s">
        <v>510</v>
      </c>
      <c r="C7">
        <v>3</v>
      </c>
      <c r="D7" s="131">
        <v>36017</v>
      </c>
      <c r="E7" s="131">
        <v>36031</v>
      </c>
      <c r="F7" s="131">
        <v>36023</v>
      </c>
      <c r="G7">
        <v>2</v>
      </c>
      <c r="H7">
        <v>58.17</v>
      </c>
      <c r="I7" t="s">
        <v>511</v>
      </c>
      <c r="J7" t="s">
        <v>513</v>
      </c>
      <c r="K7" t="s">
        <v>514</v>
      </c>
      <c r="L7" t="s">
        <v>515</v>
      </c>
      <c r="M7" t="s">
        <v>516</v>
      </c>
      <c r="N7" t="s">
        <v>368</v>
      </c>
      <c r="O7">
        <v>1444.8</v>
      </c>
    </row>
    <row r="8" spans="1:15" x14ac:dyDescent="0.3">
      <c r="A8">
        <v>10254</v>
      </c>
      <c r="B8" t="s">
        <v>353</v>
      </c>
      <c r="C8">
        <v>5</v>
      </c>
      <c r="D8" s="131">
        <v>36018</v>
      </c>
      <c r="E8" s="131">
        <v>36046</v>
      </c>
      <c r="F8" s="131">
        <v>36030</v>
      </c>
      <c r="G8">
        <v>2</v>
      </c>
      <c r="H8">
        <v>22.98</v>
      </c>
      <c r="I8" t="s">
        <v>354</v>
      </c>
      <c r="J8" t="s">
        <v>977</v>
      </c>
      <c r="K8" t="s">
        <v>357</v>
      </c>
      <c r="M8" t="s">
        <v>358</v>
      </c>
      <c r="N8" t="s">
        <v>219</v>
      </c>
      <c r="O8">
        <v>625.20000000000005</v>
      </c>
    </row>
    <row r="9" spans="1:15" x14ac:dyDescent="0.3">
      <c r="A9">
        <v>10255</v>
      </c>
      <c r="B9" t="s">
        <v>777</v>
      </c>
      <c r="C9">
        <v>9</v>
      </c>
      <c r="D9" s="131">
        <v>36019</v>
      </c>
      <c r="E9" s="131">
        <v>36047</v>
      </c>
      <c r="F9" s="131">
        <v>36022</v>
      </c>
      <c r="G9">
        <v>3</v>
      </c>
      <c r="H9">
        <v>148.33000000000001</v>
      </c>
      <c r="I9" t="s">
        <v>778</v>
      </c>
      <c r="J9" t="s">
        <v>978</v>
      </c>
      <c r="K9" t="s">
        <v>781</v>
      </c>
      <c r="M9" t="s">
        <v>979</v>
      </c>
      <c r="N9" t="s">
        <v>219</v>
      </c>
      <c r="O9">
        <v>2490.5</v>
      </c>
    </row>
    <row r="10" spans="1:15" x14ac:dyDescent="0.3">
      <c r="A10">
        <v>10256</v>
      </c>
      <c r="B10" t="s">
        <v>931</v>
      </c>
      <c r="C10">
        <v>3</v>
      </c>
      <c r="D10" s="131">
        <v>36022</v>
      </c>
      <c r="E10" s="131">
        <v>36050</v>
      </c>
      <c r="F10" s="131">
        <v>36024</v>
      </c>
      <c r="G10">
        <v>2</v>
      </c>
      <c r="H10">
        <v>13.97</v>
      </c>
      <c r="I10" t="s">
        <v>932</v>
      </c>
      <c r="J10" t="s">
        <v>934</v>
      </c>
      <c r="K10" t="s">
        <v>935</v>
      </c>
      <c r="L10" t="s">
        <v>366</v>
      </c>
      <c r="M10" t="s">
        <v>936</v>
      </c>
      <c r="N10" t="s">
        <v>368</v>
      </c>
      <c r="O10">
        <v>517.79999999999995</v>
      </c>
    </row>
    <row r="11" spans="1:15" x14ac:dyDescent="0.3">
      <c r="A11">
        <v>10257</v>
      </c>
      <c r="B11" t="s">
        <v>519</v>
      </c>
      <c r="C11">
        <v>4</v>
      </c>
      <c r="D11" s="131">
        <v>36023</v>
      </c>
      <c r="E11" s="131">
        <v>36051</v>
      </c>
      <c r="F11" s="131">
        <v>36029</v>
      </c>
      <c r="G11">
        <v>3</v>
      </c>
      <c r="H11">
        <v>81.91</v>
      </c>
      <c r="I11" t="s">
        <v>520</v>
      </c>
      <c r="J11" t="s">
        <v>522</v>
      </c>
      <c r="K11" t="s">
        <v>523</v>
      </c>
      <c r="L11" t="s">
        <v>524</v>
      </c>
      <c r="M11" t="s">
        <v>525</v>
      </c>
      <c r="N11" t="s">
        <v>507</v>
      </c>
      <c r="O11">
        <v>1119.9000000000001</v>
      </c>
    </row>
    <row r="12" spans="1:15" x14ac:dyDescent="0.3">
      <c r="A12">
        <v>10258</v>
      </c>
      <c r="B12" t="s">
        <v>400</v>
      </c>
      <c r="C12">
        <v>1</v>
      </c>
      <c r="D12" s="131">
        <v>36024</v>
      </c>
      <c r="E12" s="131">
        <v>36052</v>
      </c>
      <c r="F12" s="131">
        <v>36030</v>
      </c>
      <c r="G12">
        <v>1</v>
      </c>
      <c r="H12">
        <v>140.51</v>
      </c>
      <c r="I12" t="s">
        <v>401</v>
      </c>
      <c r="J12" t="s">
        <v>404</v>
      </c>
      <c r="K12" t="s">
        <v>405</v>
      </c>
      <c r="M12" t="s">
        <v>406</v>
      </c>
      <c r="N12" t="s">
        <v>216</v>
      </c>
      <c r="O12">
        <v>2018.6</v>
      </c>
    </row>
    <row r="13" spans="1:15" x14ac:dyDescent="0.3">
      <c r="A13">
        <v>10259</v>
      </c>
      <c r="B13" t="s">
        <v>346</v>
      </c>
      <c r="C13">
        <v>4</v>
      </c>
      <c r="D13" s="131">
        <v>36025</v>
      </c>
      <c r="E13" s="131">
        <v>36053</v>
      </c>
      <c r="F13" s="131">
        <v>36032</v>
      </c>
      <c r="G13">
        <v>3</v>
      </c>
      <c r="H13">
        <v>3.25</v>
      </c>
      <c r="I13" t="s">
        <v>347</v>
      </c>
      <c r="J13" t="s">
        <v>349</v>
      </c>
      <c r="K13" t="s">
        <v>256</v>
      </c>
      <c r="M13" t="s">
        <v>350</v>
      </c>
      <c r="N13" t="s">
        <v>258</v>
      </c>
      <c r="O13">
        <v>100.8</v>
      </c>
    </row>
    <row r="14" spans="1:15" x14ac:dyDescent="0.3">
      <c r="A14">
        <v>10260</v>
      </c>
      <c r="B14" t="s">
        <v>690</v>
      </c>
      <c r="C14">
        <v>4</v>
      </c>
      <c r="D14" s="131">
        <v>36026</v>
      </c>
      <c r="E14" s="131">
        <v>36054</v>
      </c>
      <c r="F14" s="131">
        <v>36036</v>
      </c>
      <c r="G14">
        <v>1</v>
      </c>
      <c r="H14">
        <v>55.09</v>
      </c>
      <c r="I14" t="s">
        <v>691</v>
      </c>
      <c r="J14" t="s">
        <v>693</v>
      </c>
      <c r="K14" t="s">
        <v>694</v>
      </c>
      <c r="M14" t="s">
        <v>695</v>
      </c>
      <c r="N14" t="s">
        <v>203</v>
      </c>
      <c r="O14">
        <v>1746.2</v>
      </c>
    </row>
    <row r="15" spans="1:15" x14ac:dyDescent="0.3">
      <c r="A15">
        <v>10261</v>
      </c>
      <c r="B15" t="s">
        <v>727</v>
      </c>
      <c r="C15">
        <v>4</v>
      </c>
      <c r="D15" s="131">
        <v>36026</v>
      </c>
      <c r="E15" s="131">
        <v>36054</v>
      </c>
      <c r="F15" s="131">
        <v>36037</v>
      </c>
      <c r="G15">
        <v>2</v>
      </c>
      <c r="H15">
        <v>3.05</v>
      </c>
      <c r="I15" t="s">
        <v>728</v>
      </c>
      <c r="J15" t="s">
        <v>730</v>
      </c>
      <c r="K15" t="s">
        <v>514</v>
      </c>
      <c r="L15" t="s">
        <v>515</v>
      </c>
      <c r="M15" t="s">
        <v>731</v>
      </c>
      <c r="N15" t="s">
        <v>368</v>
      </c>
      <c r="O15">
        <v>448</v>
      </c>
    </row>
    <row r="16" spans="1:15" x14ac:dyDescent="0.3">
      <c r="A16">
        <v>10262</v>
      </c>
      <c r="B16" t="s">
        <v>753</v>
      </c>
      <c r="C16">
        <v>8</v>
      </c>
      <c r="D16" s="131">
        <v>36029</v>
      </c>
      <c r="E16" s="131">
        <v>36057</v>
      </c>
      <c r="F16" s="131">
        <v>36032</v>
      </c>
      <c r="G16">
        <v>3</v>
      </c>
      <c r="H16">
        <v>48.29</v>
      </c>
      <c r="I16" t="s">
        <v>754</v>
      </c>
      <c r="J16" t="s">
        <v>757</v>
      </c>
      <c r="K16" t="s">
        <v>758</v>
      </c>
      <c r="L16" t="s">
        <v>759</v>
      </c>
      <c r="M16" t="s">
        <v>760</v>
      </c>
      <c r="N16" t="s">
        <v>498</v>
      </c>
      <c r="O16">
        <v>624.79999999999995</v>
      </c>
    </row>
    <row r="17" spans="1:15" x14ac:dyDescent="0.3">
      <c r="A17">
        <v>10263</v>
      </c>
      <c r="B17" t="s">
        <v>400</v>
      </c>
      <c r="C17">
        <v>9</v>
      </c>
      <c r="D17" s="131">
        <v>36030</v>
      </c>
      <c r="E17" s="131">
        <v>36058</v>
      </c>
      <c r="F17" s="131">
        <v>36038</v>
      </c>
      <c r="G17">
        <v>3</v>
      </c>
      <c r="H17">
        <v>146.06</v>
      </c>
      <c r="I17" t="s">
        <v>401</v>
      </c>
      <c r="J17" t="s">
        <v>404</v>
      </c>
      <c r="K17" t="s">
        <v>405</v>
      </c>
      <c r="M17" t="s">
        <v>406</v>
      </c>
      <c r="N17" t="s">
        <v>216</v>
      </c>
      <c r="O17">
        <v>2464.8000000000002</v>
      </c>
    </row>
    <row r="18" spans="1:15" x14ac:dyDescent="0.3">
      <c r="A18">
        <v>10264</v>
      </c>
      <c r="B18" t="s">
        <v>432</v>
      </c>
      <c r="C18">
        <v>6</v>
      </c>
      <c r="D18" s="131">
        <v>36031</v>
      </c>
      <c r="E18" s="131">
        <v>36059</v>
      </c>
      <c r="F18" s="131">
        <v>36061</v>
      </c>
      <c r="G18">
        <v>3</v>
      </c>
      <c r="H18">
        <v>3.67</v>
      </c>
      <c r="I18" t="s">
        <v>433</v>
      </c>
      <c r="J18" t="s">
        <v>435</v>
      </c>
      <c r="K18" t="s">
        <v>436</v>
      </c>
      <c r="M18" t="s">
        <v>437</v>
      </c>
      <c r="N18" t="s">
        <v>283</v>
      </c>
      <c r="O18">
        <v>724.5</v>
      </c>
    </row>
    <row r="19" spans="1:15" x14ac:dyDescent="0.3">
      <c r="A19">
        <v>10265</v>
      </c>
      <c r="B19" t="s">
        <v>294</v>
      </c>
      <c r="C19">
        <v>2</v>
      </c>
      <c r="D19" s="131">
        <v>36032</v>
      </c>
      <c r="E19" s="131">
        <v>36060</v>
      </c>
      <c r="F19" s="131">
        <v>36050</v>
      </c>
      <c r="G19">
        <v>1</v>
      </c>
      <c r="H19">
        <v>55.28</v>
      </c>
      <c r="I19" t="s">
        <v>295</v>
      </c>
      <c r="J19" t="s">
        <v>298</v>
      </c>
      <c r="K19" t="s">
        <v>299</v>
      </c>
      <c r="M19" t="s">
        <v>300</v>
      </c>
      <c r="N19" t="s">
        <v>201</v>
      </c>
      <c r="O19">
        <v>1176</v>
      </c>
    </row>
    <row r="20" spans="1:15" x14ac:dyDescent="0.3">
      <c r="A20">
        <v>10266</v>
      </c>
      <c r="B20" t="s">
        <v>923</v>
      </c>
      <c r="C20">
        <v>3</v>
      </c>
      <c r="D20" s="131">
        <v>36033</v>
      </c>
      <c r="E20" s="131">
        <v>36075</v>
      </c>
      <c r="F20" s="131">
        <v>36038</v>
      </c>
      <c r="G20">
        <v>3</v>
      </c>
      <c r="H20">
        <v>25.73</v>
      </c>
      <c r="I20" t="s">
        <v>924</v>
      </c>
      <c r="J20" t="s">
        <v>926</v>
      </c>
      <c r="K20" t="s">
        <v>927</v>
      </c>
      <c r="M20" t="s">
        <v>928</v>
      </c>
      <c r="N20" t="s">
        <v>929</v>
      </c>
      <c r="O20">
        <v>364.8</v>
      </c>
    </row>
    <row r="21" spans="1:15" x14ac:dyDescent="0.3">
      <c r="A21">
        <v>10267</v>
      </c>
      <c r="B21" t="s">
        <v>131</v>
      </c>
      <c r="C21">
        <v>4</v>
      </c>
      <c r="D21" s="131">
        <v>36036</v>
      </c>
      <c r="E21" s="131">
        <v>36064</v>
      </c>
      <c r="F21" s="131">
        <v>36044</v>
      </c>
      <c r="G21">
        <v>1</v>
      </c>
      <c r="H21">
        <v>208.58</v>
      </c>
      <c r="I21" t="s">
        <v>439</v>
      </c>
      <c r="J21" t="s">
        <v>441</v>
      </c>
      <c r="K21" t="s">
        <v>442</v>
      </c>
      <c r="M21" t="s">
        <v>443</v>
      </c>
      <c r="N21" t="s">
        <v>203</v>
      </c>
      <c r="O21">
        <v>4031</v>
      </c>
    </row>
    <row r="22" spans="1:15" x14ac:dyDescent="0.3">
      <c r="A22">
        <v>10268</v>
      </c>
      <c r="B22" t="s">
        <v>500</v>
      </c>
      <c r="C22">
        <v>8</v>
      </c>
      <c r="D22" s="131">
        <v>36037</v>
      </c>
      <c r="E22" s="131">
        <v>36065</v>
      </c>
      <c r="F22" s="131">
        <v>36040</v>
      </c>
      <c r="G22">
        <v>3</v>
      </c>
      <c r="H22">
        <v>66.290000000000006</v>
      </c>
      <c r="I22" t="s">
        <v>501</v>
      </c>
      <c r="J22" t="s">
        <v>503</v>
      </c>
      <c r="K22" t="s">
        <v>504</v>
      </c>
      <c r="L22" t="s">
        <v>505</v>
      </c>
      <c r="M22" t="s">
        <v>506</v>
      </c>
      <c r="N22" t="s">
        <v>507</v>
      </c>
      <c r="O22">
        <v>1101.2</v>
      </c>
    </row>
    <row r="23" spans="1:15" x14ac:dyDescent="0.3">
      <c r="A23">
        <v>10269</v>
      </c>
      <c r="B23" t="s">
        <v>938</v>
      </c>
      <c r="C23">
        <v>5</v>
      </c>
      <c r="D23" s="131">
        <v>36038</v>
      </c>
      <c r="E23" s="131">
        <v>36052</v>
      </c>
      <c r="F23" s="131">
        <v>36047</v>
      </c>
      <c r="G23">
        <v>1</v>
      </c>
      <c r="H23">
        <v>4.5599999999999996</v>
      </c>
      <c r="I23" t="s">
        <v>939</v>
      </c>
      <c r="J23" t="s">
        <v>980</v>
      </c>
      <c r="K23" t="s">
        <v>942</v>
      </c>
      <c r="L23" t="s">
        <v>589</v>
      </c>
      <c r="M23" t="s">
        <v>981</v>
      </c>
      <c r="N23" t="s">
        <v>498</v>
      </c>
      <c r="O23">
        <v>676</v>
      </c>
    </row>
    <row r="24" spans="1:15" x14ac:dyDescent="0.3">
      <c r="A24">
        <v>10270</v>
      </c>
      <c r="B24" t="s">
        <v>923</v>
      </c>
      <c r="C24">
        <v>1</v>
      </c>
      <c r="D24" s="131">
        <v>36039</v>
      </c>
      <c r="E24" s="131">
        <v>36067</v>
      </c>
      <c r="F24" s="131">
        <v>36040</v>
      </c>
      <c r="G24">
        <v>1</v>
      </c>
      <c r="H24">
        <v>136.54</v>
      </c>
      <c r="I24" t="s">
        <v>924</v>
      </c>
      <c r="J24" t="s">
        <v>926</v>
      </c>
      <c r="K24" t="s">
        <v>927</v>
      </c>
      <c r="M24" t="s">
        <v>928</v>
      </c>
      <c r="N24" t="s">
        <v>929</v>
      </c>
      <c r="O24">
        <v>1376</v>
      </c>
    </row>
    <row r="25" spans="1:15" x14ac:dyDescent="0.3">
      <c r="A25">
        <v>10271</v>
      </c>
      <c r="B25" t="s">
        <v>831</v>
      </c>
      <c r="C25">
        <v>6</v>
      </c>
      <c r="D25" s="131">
        <v>36039</v>
      </c>
      <c r="E25" s="131">
        <v>36067</v>
      </c>
      <c r="F25" s="131">
        <v>36068</v>
      </c>
      <c r="G25">
        <v>2</v>
      </c>
      <c r="H25">
        <v>4.54</v>
      </c>
      <c r="I25" t="s">
        <v>832</v>
      </c>
      <c r="J25" t="s">
        <v>834</v>
      </c>
      <c r="K25" t="s">
        <v>835</v>
      </c>
      <c r="L25" t="s">
        <v>836</v>
      </c>
      <c r="M25" t="s">
        <v>837</v>
      </c>
      <c r="N25" t="s">
        <v>498</v>
      </c>
      <c r="O25">
        <v>48</v>
      </c>
    </row>
    <row r="26" spans="1:15" x14ac:dyDescent="0.3">
      <c r="A26">
        <v>10272</v>
      </c>
      <c r="B26" t="s">
        <v>753</v>
      </c>
      <c r="C26">
        <v>6</v>
      </c>
      <c r="D26" s="131">
        <v>36040</v>
      </c>
      <c r="E26" s="131">
        <v>36068</v>
      </c>
      <c r="F26" s="131">
        <v>36044</v>
      </c>
      <c r="G26">
        <v>2</v>
      </c>
      <c r="H26">
        <v>98.03</v>
      </c>
      <c r="I26" t="s">
        <v>754</v>
      </c>
      <c r="J26" t="s">
        <v>757</v>
      </c>
      <c r="K26" t="s">
        <v>758</v>
      </c>
      <c r="L26" t="s">
        <v>759</v>
      </c>
      <c r="M26" t="s">
        <v>760</v>
      </c>
      <c r="N26" t="s">
        <v>498</v>
      </c>
      <c r="O26">
        <v>1456</v>
      </c>
    </row>
    <row r="27" spans="1:15" x14ac:dyDescent="0.3">
      <c r="A27">
        <v>10273</v>
      </c>
      <c r="B27" t="s">
        <v>740</v>
      </c>
      <c r="C27">
        <v>3</v>
      </c>
      <c r="D27" s="131">
        <v>36043</v>
      </c>
      <c r="E27" s="131">
        <v>36071</v>
      </c>
      <c r="F27" s="131">
        <v>36050</v>
      </c>
      <c r="G27">
        <v>3</v>
      </c>
      <c r="H27">
        <v>76.069999999999993</v>
      </c>
      <c r="I27" t="s">
        <v>741</v>
      </c>
      <c r="J27" t="s">
        <v>743</v>
      </c>
      <c r="K27" t="s">
        <v>744</v>
      </c>
      <c r="M27" t="s">
        <v>745</v>
      </c>
      <c r="N27" t="s">
        <v>203</v>
      </c>
      <c r="O27">
        <v>2142.4</v>
      </c>
    </row>
    <row r="28" spans="1:15" x14ac:dyDescent="0.3">
      <c r="A28">
        <v>10274</v>
      </c>
      <c r="B28" t="s">
        <v>907</v>
      </c>
      <c r="C28">
        <v>6</v>
      </c>
      <c r="D28" s="131">
        <v>36044</v>
      </c>
      <c r="E28" s="131">
        <v>36072</v>
      </c>
      <c r="F28" s="131">
        <v>36054</v>
      </c>
      <c r="G28">
        <v>1</v>
      </c>
      <c r="H28">
        <v>6.01</v>
      </c>
      <c r="I28" t="s">
        <v>908</v>
      </c>
      <c r="J28" t="s">
        <v>910</v>
      </c>
      <c r="K28" t="s">
        <v>911</v>
      </c>
      <c r="M28" t="s">
        <v>912</v>
      </c>
      <c r="N28" t="s">
        <v>201</v>
      </c>
      <c r="O28">
        <v>538.6</v>
      </c>
    </row>
    <row r="29" spans="1:15" x14ac:dyDescent="0.3">
      <c r="A29">
        <v>10275</v>
      </c>
      <c r="B29" t="s">
        <v>635</v>
      </c>
      <c r="C29">
        <v>1</v>
      </c>
      <c r="D29" s="131">
        <v>36045</v>
      </c>
      <c r="E29" s="131">
        <v>36073</v>
      </c>
      <c r="F29" s="131">
        <v>36047</v>
      </c>
      <c r="G29">
        <v>1</v>
      </c>
      <c r="H29">
        <v>26.93</v>
      </c>
      <c r="I29" t="s">
        <v>636</v>
      </c>
      <c r="J29" t="s">
        <v>638</v>
      </c>
      <c r="K29" t="s">
        <v>639</v>
      </c>
      <c r="M29" t="s">
        <v>640</v>
      </c>
      <c r="N29" t="s">
        <v>213</v>
      </c>
      <c r="O29">
        <v>307.2</v>
      </c>
    </row>
    <row r="30" spans="1:15" x14ac:dyDescent="0.3">
      <c r="A30">
        <v>10276</v>
      </c>
      <c r="B30" t="s">
        <v>871</v>
      </c>
      <c r="C30">
        <v>8</v>
      </c>
      <c r="D30" s="131">
        <v>36046</v>
      </c>
      <c r="E30" s="131">
        <v>36060</v>
      </c>
      <c r="F30" s="131">
        <v>36052</v>
      </c>
      <c r="G30">
        <v>3</v>
      </c>
      <c r="H30">
        <v>13.84</v>
      </c>
      <c r="I30" t="s">
        <v>872</v>
      </c>
      <c r="J30" t="s">
        <v>874</v>
      </c>
      <c r="K30" t="s">
        <v>256</v>
      </c>
      <c r="M30" t="s">
        <v>710</v>
      </c>
      <c r="N30" t="s">
        <v>258</v>
      </c>
      <c r="O30">
        <v>420</v>
      </c>
    </row>
    <row r="31" spans="1:15" x14ac:dyDescent="0.3">
      <c r="A31">
        <v>10277</v>
      </c>
      <c r="B31" t="s">
        <v>661</v>
      </c>
      <c r="C31">
        <v>2</v>
      </c>
      <c r="D31" s="131">
        <v>36047</v>
      </c>
      <c r="E31" s="131">
        <v>36075</v>
      </c>
      <c r="F31" s="131">
        <v>36051</v>
      </c>
      <c r="G31">
        <v>3</v>
      </c>
      <c r="H31">
        <v>125.77</v>
      </c>
      <c r="I31" t="s">
        <v>662</v>
      </c>
      <c r="J31" t="s">
        <v>664</v>
      </c>
      <c r="K31" t="s">
        <v>665</v>
      </c>
      <c r="M31" t="s">
        <v>666</v>
      </c>
      <c r="N31" t="s">
        <v>203</v>
      </c>
      <c r="O31">
        <v>1200.8</v>
      </c>
    </row>
    <row r="32" spans="1:15" x14ac:dyDescent="0.3">
      <c r="A32">
        <v>10278</v>
      </c>
      <c r="B32" t="s">
        <v>276</v>
      </c>
      <c r="C32">
        <v>8</v>
      </c>
      <c r="D32" s="131">
        <v>36050</v>
      </c>
      <c r="E32" s="131">
        <v>36078</v>
      </c>
      <c r="F32" s="131">
        <v>36054</v>
      </c>
      <c r="G32">
        <v>2</v>
      </c>
      <c r="H32">
        <v>92.69</v>
      </c>
      <c r="I32" t="s">
        <v>277</v>
      </c>
      <c r="J32" t="s">
        <v>280</v>
      </c>
      <c r="K32" t="s">
        <v>281</v>
      </c>
      <c r="M32" t="s">
        <v>282</v>
      </c>
      <c r="N32" t="s">
        <v>283</v>
      </c>
      <c r="O32">
        <v>1488.8</v>
      </c>
    </row>
    <row r="33" spans="1:15" x14ac:dyDescent="0.3">
      <c r="A33">
        <v>10279</v>
      </c>
      <c r="B33" t="s">
        <v>593</v>
      </c>
      <c r="C33">
        <v>8</v>
      </c>
      <c r="D33" s="131">
        <v>36051</v>
      </c>
      <c r="E33" s="131">
        <v>36079</v>
      </c>
      <c r="F33" s="131">
        <v>36054</v>
      </c>
      <c r="G33">
        <v>2</v>
      </c>
      <c r="H33">
        <v>25.83</v>
      </c>
      <c r="I33" t="s">
        <v>594</v>
      </c>
      <c r="J33" t="s">
        <v>596</v>
      </c>
      <c r="K33" t="s">
        <v>597</v>
      </c>
      <c r="M33" t="s">
        <v>598</v>
      </c>
      <c r="N33" t="s">
        <v>203</v>
      </c>
      <c r="O33">
        <v>468</v>
      </c>
    </row>
    <row r="34" spans="1:15" x14ac:dyDescent="0.3">
      <c r="A34">
        <v>10280</v>
      </c>
      <c r="B34" t="s">
        <v>276</v>
      </c>
      <c r="C34">
        <v>2</v>
      </c>
      <c r="D34" s="131">
        <v>36052</v>
      </c>
      <c r="E34" s="131">
        <v>36080</v>
      </c>
      <c r="F34" s="131">
        <v>36081</v>
      </c>
      <c r="G34">
        <v>1</v>
      </c>
      <c r="H34">
        <v>8.98</v>
      </c>
      <c r="I34" t="s">
        <v>277</v>
      </c>
      <c r="J34" t="s">
        <v>280</v>
      </c>
      <c r="K34" t="s">
        <v>281</v>
      </c>
      <c r="M34" t="s">
        <v>282</v>
      </c>
      <c r="N34" t="s">
        <v>283</v>
      </c>
      <c r="O34">
        <v>613.20000000000005</v>
      </c>
    </row>
    <row r="35" spans="1:15" x14ac:dyDescent="0.3">
      <c r="A35">
        <v>10281</v>
      </c>
      <c r="B35" t="s">
        <v>784</v>
      </c>
      <c r="C35">
        <v>4</v>
      </c>
      <c r="D35" s="131">
        <v>36052</v>
      </c>
      <c r="E35" s="131">
        <v>36066</v>
      </c>
      <c r="F35" s="131">
        <v>36059</v>
      </c>
      <c r="G35">
        <v>1</v>
      </c>
      <c r="H35">
        <v>2.94</v>
      </c>
      <c r="I35" t="s">
        <v>785</v>
      </c>
      <c r="J35" t="s">
        <v>787</v>
      </c>
      <c r="K35" t="s">
        <v>307</v>
      </c>
      <c r="M35" t="s">
        <v>788</v>
      </c>
      <c r="N35" t="s">
        <v>215</v>
      </c>
      <c r="O35">
        <v>86.5</v>
      </c>
    </row>
    <row r="36" spans="1:15" x14ac:dyDescent="0.3">
      <c r="A36">
        <v>10282</v>
      </c>
      <c r="B36" t="s">
        <v>784</v>
      </c>
      <c r="C36">
        <v>4</v>
      </c>
      <c r="D36" s="131">
        <v>36053</v>
      </c>
      <c r="E36" s="131">
        <v>36081</v>
      </c>
      <c r="F36" s="131">
        <v>36059</v>
      </c>
      <c r="G36">
        <v>1</v>
      </c>
      <c r="H36">
        <v>12.69</v>
      </c>
      <c r="I36" t="s">
        <v>785</v>
      </c>
      <c r="J36" t="s">
        <v>787</v>
      </c>
      <c r="K36" t="s">
        <v>307</v>
      </c>
      <c r="M36" t="s">
        <v>788</v>
      </c>
      <c r="N36" t="s">
        <v>215</v>
      </c>
      <c r="O36">
        <v>155.4</v>
      </c>
    </row>
    <row r="37" spans="1:15" x14ac:dyDescent="0.3">
      <c r="A37">
        <v>10283</v>
      </c>
      <c r="B37" t="s">
        <v>609</v>
      </c>
      <c r="C37">
        <v>3</v>
      </c>
      <c r="D37" s="131">
        <v>36054</v>
      </c>
      <c r="E37" s="131">
        <v>36082</v>
      </c>
      <c r="F37" s="131">
        <v>36061</v>
      </c>
      <c r="G37">
        <v>3</v>
      </c>
      <c r="H37">
        <v>84.81</v>
      </c>
      <c r="I37" t="s">
        <v>610</v>
      </c>
      <c r="J37" t="s">
        <v>612</v>
      </c>
      <c r="K37" t="s">
        <v>613</v>
      </c>
      <c r="L37" t="s">
        <v>614</v>
      </c>
      <c r="M37" t="s">
        <v>615</v>
      </c>
      <c r="N37" t="s">
        <v>507</v>
      </c>
      <c r="O37">
        <v>1414.8</v>
      </c>
    </row>
    <row r="38" spans="1:15" x14ac:dyDescent="0.3">
      <c r="A38">
        <v>10284</v>
      </c>
      <c r="B38" t="s">
        <v>593</v>
      </c>
      <c r="C38">
        <v>4</v>
      </c>
      <c r="D38" s="131">
        <v>36057</v>
      </c>
      <c r="E38" s="131">
        <v>36085</v>
      </c>
      <c r="F38" s="131">
        <v>36065</v>
      </c>
      <c r="G38">
        <v>1</v>
      </c>
      <c r="H38">
        <v>76.56</v>
      </c>
      <c r="I38" t="s">
        <v>594</v>
      </c>
      <c r="J38" t="s">
        <v>596</v>
      </c>
      <c r="K38" t="s">
        <v>597</v>
      </c>
      <c r="M38" t="s">
        <v>598</v>
      </c>
      <c r="N38" t="s">
        <v>203</v>
      </c>
      <c r="O38">
        <v>1452</v>
      </c>
    </row>
    <row r="39" spans="1:15" x14ac:dyDescent="0.3">
      <c r="A39">
        <v>10285</v>
      </c>
      <c r="B39" t="s">
        <v>740</v>
      </c>
      <c r="C39">
        <v>1</v>
      </c>
      <c r="D39" s="131">
        <v>36058</v>
      </c>
      <c r="E39" s="131">
        <v>36086</v>
      </c>
      <c r="F39" s="131">
        <v>36064</v>
      </c>
      <c r="G39">
        <v>2</v>
      </c>
      <c r="H39">
        <v>76.83</v>
      </c>
      <c r="I39" t="s">
        <v>741</v>
      </c>
      <c r="J39" t="s">
        <v>743</v>
      </c>
      <c r="K39" t="s">
        <v>744</v>
      </c>
      <c r="M39" t="s">
        <v>745</v>
      </c>
      <c r="N39" t="s">
        <v>203</v>
      </c>
      <c r="O39">
        <v>2179.1999999999998</v>
      </c>
    </row>
    <row r="40" spans="1:15" x14ac:dyDescent="0.3">
      <c r="A40">
        <v>10286</v>
      </c>
      <c r="B40" t="s">
        <v>740</v>
      </c>
      <c r="C40">
        <v>8</v>
      </c>
      <c r="D40" s="131">
        <v>36059</v>
      </c>
      <c r="E40" s="131">
        <v>36087</v>
      </c>
      <c r="F40" s="131">
        <v>36068</v>
      </c>
      <c r="G40">
        <v>3</v>
      </c>
      <c r="H40">
        <v>229.24</v>
      </c>
      <c r="I40" t="s">
        <v>741</v>
      </c>
      <c r="J40" t="s">
        <v>743</v>
      </c>
      <c r="K40" t="s">
        <v>744</v>
      </c>
      <c r="M40" t="s">
        <v>745</v>
      </c>
      <c r="N40" t="s">
        <v>203</v>
      </c>
      <c r="O40">
        <v>3016</v>
      </c>
    </row>
    <row r="41" spans="1:15" x14ac:dyDescent="0.3">
      <c r="A41">
        <v>10287</v>
      </c>
      <c r="B41" t="s">
        <v>771</v>
      </c>
      <c r="C41">
        <v>8</v>
      </c>
      <c r="D41" s="131">
        <v>36060</v>
      </c>
      <c r="E41" s="131">
        <v>36088</v>
      </c>
      <c r="F41" s="131">
        <v>36066</v>
      </c>
      <c r="G41">
        <v>3</v>
      </c>
      <c r="H41">
        <v>12.76</v>
      </c>
      <c r="I41" t="s">
        <v>772</v>
      </c>
      <c r="J41" t="s">
        <v>774</v>
      </c>
      <c r="K41" t="s">
        <v>514</v>
      </c>
      <c r="L41" t="s">
        <v>515</v>
      </c>
      <c r="M41" t="s">
        <v>775</v>
      </c>
      <c r="N41" t="s">
        <v>368</v>
      </c>
      <c r="O41">
        <v>924</v>
      </c>
    </row>
    <row r="42" spans="1:15" x14ac:dyDescent="0.3">
      <c r="A42">
        <v>10288</v>
      </c>
      <c r="B42" t="s">
        <v>763</v>
      </c>
      <c r="C42">
        <v>4</v>
      </c>
      <c r="D42" s="131">
        <v>36061</v>
      </c>
      <c r="E42" s="131">
        <v>36089</v>
      </c>
      <c r="F42" s="131">
        <v>36072</v>
      </c>
      <c r="G42">
        <v>1</v>
      </c>
      <c r="H42">
        <v>7.45</v>
      </c>
      <c r="I42" t="s">
        <v>764</v>
      </c>
      <c r="J42" t="s">
        <v>766</v>
      </c>
      <c r="K42" t="s">
        <v>767</v>
      </c>
      <c r="M42" t="s">
        <v>768</v>
      </c>
      <c r="N42" t="s">
        <v>213</v>
      </c>
      <c r="O42">
        <v>89</v>
      </c>
    </row>
    <row r="43" spans="1:15" x14ac:dyDescent="0.3">
      <c r="A43">
        <v>10289</v>
      </c>
      <c r="B43" t="s">
        <v>330</v>
      </c>
      <c r="C43">
        <v>7</v>
      </c>
      <c r="D43" s="131">
        <v>36064</v>
      </c>
      <c r="E43" s="131">
        <v>36092</v>
      </c>
      <c r="F43" s="131">
        <v>36066</v>
      </c>
      <c r="G43">
        <v>3</v>
      </c>
      <c r="H43">
        <v>22.77</v>
      </c>
      <c r="I43" t="s">
        <v>331</v>
      </c>
      <c r="J43" t="s">
        <v>333</v>
      </c>
      <c r="K43" t="s">
        <v>271</v>
      </c>
      <c r="M43" t="s">
        <v>334</v>
      </c>
      <c r="N43" t="s">
        <v>273</v>
      </c>
      <c r="O43">
        <v>479.4</v>
      </c>
    </row>
    <row r="44" spans="1:15" x14ac:dyDescent="0.3">
      <c r="A44">
        <v>10290</v>
      </c>
      <c r="B44" t="s">
        <v>360</v>
      </c>
      <c r="C44">
        <v>8</v>
      </c>
      <c r="D44" s="131">
        <v>36065</v>
      </c>
      <c r="E44" s="131">
        <v>36093</v>
      </c>
      <c r="F44" s="131">
        <v>36072</v>
      </c>
      <c r="G44">
        <v>1</v>
      </c>
      <c r="H44">
        <v>79.7</v>
      </c>
      <c r="I44" t="s">
        <v>361</v>
      </c>
      <c r="J44" t="s">
        <v>364</v>
      </c>
      <c r="K44" t="s">
        <v>365</v>
      </c>
      <c r="L44" t="s">
        <v>366</v>
      </c>
      <c r="M44" t="s">
        <v>367</v>
      </c>
      <c r="N44" t="s">
        <v>368</v>
      </c>
      <c r="O44">
        <v>2169</v>
      </c>
    </row>
    <row r="45" spans="1:15" x14ac:dyDescent="0.3">
      <c r="A45">
        <v>10291</v>
      </c>
      <c r="B45" t="s">
        <v>727</v>
      </c>
      <c r="C45">
        <v>6</v>
      </c>
      <c r="D45" s="131">
        <v>36065</v>
      </c>
      <c r="E45" s="131">
        <v>36093</v>
      </c>
      <c r="F45" s="131">
        <v>36073</v>
      </c>
      <c r="G45">
        <v>2</v>
      </c>
      <c r="H45">
        <v>6.4</v>
      </c>
      <c r="I45" t="s">
        <v>728</v>
      </c>
      <c r="J45" t="s">
        <v>730</v>
      </c>
      <c r="K45" t="s">
        <v>514</v>
      </c>
      <c r="L45" t="s">
        <v>515</v>
      </c>
      <c r="M45" t="s">
        <v>731</v>
      </c>
      <c r="N45" t="s">
        <v>368</v>
      </c>
      <c r="O45">
        <v>552.79999999999995</v>
      </c>
    </row>
    <row r="46" spans="1:15" x14ac:dyDescent="0.3">
      <c r="A46">
        <v>10292</v>
      </c>
      <c r="B46" t="s">
        <v>876</v>
      </c>
      <c r="C46">
        <v>1</v>
      </c>
      <c r="D46" s="131">
        <v>36066</v>
      </c>
      <c r="E46" s="131">
        <v>36094</v>
      </c>
      <c r="F46" s="131">
        <v>36071</v>
      </c>
      <c r="G46">
        <v>2</v>
      </c>
      <c r="H46">
        <v>1.35</v>
      </c>
      <c r="I46" t="s">
        <v>877</v>
      </c>
      <c r="J46" t="s">
        <v>879</v>
      </c>
      <c r="K46" t="s">
        <v>365</v>
      </c>
      <c r="L46" t="s">
        <v>366</v>
      </c>
      <c r="M46" t="s">
        <v>880</v>
      </c>
      <c r="N46" t="s">
        <v>368</v>
      </c>
      <c r="O46">
        <v>1296</v>
      </c>
    </row>
    <row r="47" spans="1:15" x14ac:dyDescent="0.3">
      <c r="A47">
        <v>10293</v>
      </c>
      <c r="B47" t="s">
        <v>871</v>
      </c>
      <c r="C47">
        <v>1</v>
      </c>
      <c r="D47" s="131">
        <v>36067</v>
      </c>
      <c r="E47" s="131">
        <v>36095</v>
      </c>
      <c r="F47" s="131">
        <v>36080</v>
      </c>
      <c r="G47">
        <v>3</v>
      </c>
      <c r="H47">
        <v>21.18</v>
      </c>
      <c r="I47" t="s">
        <v>872</v>
      </c>
      <c r="J47" t="s">
        <v>874</v>
      </c>
      <c r="K47" t="s">
        <v>256</v>
      </c>
      <c r="M47" t="s">
        <v>710</v>
      </c>
      <c r="N47" t="s">
        <v>258</v>
      </c>
      <c r="O47">
        <v>848.7</v>
      </c>
    </row>
    <row r="48" spans="1:15" x14ac:dyDescent="0.3">
      <c r="A48">
        <v>10294</v>
      </c>
      <c r="B48" t="s">
        <v>753</v>
      </c>
      <c r="C48">
        <v>4</v>
      </c>
      <c r="D48" s="131">
        <v>36068</v>
      </c>
      <c r="E48" s="131">
        <v>36096</v>
      </c>
      <c r="F48" s="131">
        <v>36074</v>
      </c>
      <c r="G48">
        <v>2</v>
      </c>
      <c r="H48">
        <v>147.26</v>
      </c>
      <c r="I48" t="s">
        <v>754</v>
      </c>
      <c r="J48" t="s">
        <v>757</v>
      </c>
      <c r="K48" t="s">
        <v>758</v>
      </c>
      <c r="L48" t="s">
        <v>759</v>
      </c>
      <c r="M48" t="s">
        <v>760</v>
      </c>
      <c r="N48" t="s">
        <v>498</v>
      </c>
      <c r="O48">
        <v>1887.6</v>
      </c>
    </row>
    <row r="49" spans="1:15" x14ac:dyDescent="0.3">
      <c r="A49">
        <v>10295</v>
      </c>
      <c r="B49" t="s">
        <v>907</v>
      </c>
      <c r="C49">
        <v>2</v>
      </c>
      <c r="D49" s="131">
        <v>36071</v>
      </c>
      <c r="E49" s="131">
        <v>36099</v>
      </c>
      <c r="F49" s="131">
        <v>36079</v>
      </c>
      <c r="G49">
        <v>2</v>
      </c>
      <c r="H49">
        <v>1.1499999999999999</v>
      </c>
      <c r="I49" t="s">
        <v>908</v>
      </c>
      <c r="J49" t="s">
        <v>910</v>
      </c>
      <c r="K49" t="s">
        <v>911</v>
      </c>
      <c r="M49" t="s">
        <v>912</v>
      </c>
      <c r="N49" t="s">
        <v>201</v>
      </c>
      <c r="O49">
        <v>121.6</v>
      </c>
    </row>
    <row r="50" spans="1:15" x14ac:dyDescent="0.3">
      <c r="A50">
        <v>10296</v>
      </c>
      <c r="B50" t="s">
        <v>609</v>
      </c>
      <c r="C50">
        <v>6</v>
      </c>
      <c r="D50" s="131">
        <v>36072</v>
      </c>
      <c r="E50" s="131">
        <v>36100</v>
      </c>
      <c r="F50" s="131">
        <v>36080</v>
      </c>
      <c r="G50">
        <v>1</v>
      </c>
      <c r="H50">
        <v>0.12</v>
      </c>
      <c r="I50" t="s">
        <v>610</v>
      </c>
      <c r="J50" t="s">
        <v>612</v>
      </c>
      <c r="K50" t="s">
        <v>613</v>
      </c>
      <c r="L50" t="s">
        <v>614</v>
      </c>
      <c r="M50" t="s">
        <v>615</v>
      </c>
      <c r="N50" t="s">
        <v>507</v>
      </c>
      <c r="O50">
        <v>1050.5999999999999</v>
      </c>
    </row>
    <row r="51" spans="1:15" x14ac:dyDescent="0.3">
      <c r="A51">
        <v>10297</v>
      </c>
      <c r="B51" t="s">
        <v>294</v>
      </c>
      <c r="C51">
        <v>5</v>
      </c>
      <c r="D51" s="131">
        <v>36073</v>
      </c>
      <c r="E51" s="131">
        <v>36115</v>
      </c>
      <c r="F51" s="131">
        <v>36079</v>
      </c>
      <c r="G51">
        <v>2</v>
      </c>
      <c r="H51">
        <v>5.74</v>
      </c>
      <c r="I51" t="s">
        <v>295</v>
      </c>
      <c r="J51" t="s">
        <v>298</v>
      </c>
      <c r="K51" t="s">
        <v>299</v>
      </c>
      <c r="M51" t="s">
        <v>300</v>
      </c>
      <c r="N51" t="s">
        <v>201</v>
      </c>
      <c r="O51">
        <v>1420</v>
      </c>
    </row>
    <row r="52" spans="1:15" x14ac:dyDescent="0.3">
      <c r="A52">
        <v>10298</v>
      </c>
      <c r="B52" t="s">
        <v>536</v>
      </c>
      <c r="C52">
        <v>6</v>
      </c>
      <c r="D52" s="131">
        <v>36074</v>
      </c>
      <c r="E52" s="131">
        <v>36102</v>
      </c>
      <c r="F52" s="131">
        <v>36080</v>
      </c>
      <c r="G52">
        <v>2</v>
      </c>
      <c r="H52">
        <v>168.22</v>
      </c>
      <c r="I52" t="s">
        <v>537</v>
      </c>
      <c r="J52" t="s">
        <v>539</v>
      </c>
      <c r="K52" t="s">
        <v>540</v>
      </c>
      <c r="L52" t="s">
        <v>541</v>
      </c>
      <c r="N52" t="s">
        <v>542</v>
      </c>
      <c r="O52">
        <v>3127</v>
      </c>
    </row>
    <row r="53" spans="1:15" x14ac:dyDescent="0.3">
      <c r="A53">
        <v>10299</v>
      </c>
      <c r="B53" t="s">
        <v>771</v>
      </c>
      <c r="C53">
        <v>4</v>
      </c>
      <c r="D53" s="131">
        <v>36075</v>
      </c>
      <c r="E53" s="131">
        <v>36103</v>
      </c>
      <c r="F53" s="131">
        <v>36082</v>
      </c>
      <c r="G53">
        <v>2</v>
      </c>
      <c r="H53">
        <v>29.76</v>
      </c>
      <c r="I53" t="s">
        <v>772</v>
      </c>
      <c r="J53" t="s">
        <v>774</v>
      </c>
      <c r="K53" t="s">
        <v>514</v>
      </c>
      <c r="L53" t="s">
        <v>515</v>
      </c>
      <c r="M53" t="s">
        <v>775</v>
      </c>
      <c r="N53" t="s">
        <v>368</v>
      </c>
      <c r="O53">
        <v>349.5</v>
      </c>
    </row>
    <row r="54" spans="1:15" x14ac:dyDescent="0.3">
      <c r="A54">
        <v>10300</v>
      </c>
      <c r="B54" t="s">
        <v>635</v>
      </c>
      <c r="C54">
        <v>2</v>
      </c>
      <c r="D54" s="131">
        <v>36078</v>
      </c>
      <c r="E54" s="131">
        <v>36106</v>
      </c>
      <c r="F54" s="131">
        <v>36087</v>
      </c>
      <c r="G54">
        <v>2</v>
      </c>
      <c r="H54">
        <v>17.68</v>
      </c>
      <c r="I54" t="s">
        <v>636</v>
      </c>
      <c r="J54" t="s">
        <v>638</v>
      </c>
      <c r="K54" t="s">
        <v>639</v>
      </c>
      <c r="M54" t="s">
        <v>640</v>
      </c>
      <c r="N54" t="s">
        <v>213</v>
      </c>
      <c r="O54">
        <v>608</v>
      </c>
    </row>
    <row r="55" spans="1:15" x14ac:dyDescent="0.3">
      <c r="A55">
        <v>10301</v>
      </c>
      <c r="B55" t="s">
        <v>915</v>
      </c>
      <c r="C55">
        <v>8</v>
      </c>
      <c r="D55" s="131">
        <v>36078</v>
      </c>
      <c r="E55" s="131">
        <v>36106</v>
      </c>
      <c r="F55" s="131">
        <v>36086</v>
      </c>
      <c r="G55">
        <v>2</v>
      </c>
      <c r="H55">
        <v>45.08</v>
      </c>
      <c r="I55" t="s">
        <v>916</v>
      </c>
      <c r="J55" t="s">
        <v>918</v>
      </c>
      <c r="K55" t="s">
        <v>919</v>
      </c>
      <c r="M55" t="s">
        <v>920</v>
      </c>
      <c r="N55" t="s">
        <v>203</v>
      </c>
      <c r="O55">
        <v>755</v>
      </c>
    </row>
    <row r="56" spans="1:15" x14ac:dyDescent="0.3">
      <c r="A56">
        <v>10302</v>
      </c>
      <c r="B56" t="s">
        <v>840</v>
      </c>
      <c r="C56">
        <v>4</v>
      </c>
      <c r="D56" s="131">
        <v>36079</v>
      </c>
      <c r="E56" s="131">
        <v>36107</v>
      </c>
      <c r="F56" s="131">
        <v>36108</v>
      </c>
      <c r="G56">
        <v>2</v>
      </c>
      <c r="H56">
        <v>6.27</v>
      </c>
      <c r="I56" t="s">
        <v>841</v>
      </c>
      <c r="J56" t="s">
        <v>843</v>
      </c>
      <c r="K56" t="s">
        <v>844</v>
      </c>
      <c r="M56" t="s">
        <v>845</v>
      </c>
      <c r="N56" t="s">
        <v>649</v>
      </c>
      <c r="O56">
        <v>2708.8</v>
      </c>
    </row>
    <row r="57" spans="1:15" x14ac:dyDescent="0.3">
      <c r="A57">
        <v>10303</v>
      </c>
      <c r="B57" t="s">
        <v>477</v>
      </c>
      <c r="C57">
        <v>7</v>
      </c>
      <c r="D57" s="131">
        <v>36080</v>
      </c>
      <c r="E57" s="131">
        <v>36108</v>
      </c>
      <c r="F57" s="131">
        <v>36087</v>
      </c>
      <c r="G57">
        <v>2</v>
      </c>
      <c r="H57">
        <v>107.83</v>
      </c>
      <c r="I57" t="s">
        <v>478</v>
      </c>
      <c r="J57" t="s">
        <v>480</v>
      </c>
      <c r="K57" t="s">
        <v>481</v>
      </c>
      <c r="M57" t="s">
        <v>482</v>
      </c>
      <c r="N57" t="s">
        <v>215</v>
      </c>
      <c r="O57">
        <v>1242</v>
      </c>
    </row>
    <row r="58" spans="1:15" x14ac:dyDescent="0.3">
      <c r="A58">
        <v>10304</v>
      </c>
      <c r="B58" t="s">
        <v>871</v>
      </c>
      <c r="C58">
        <v>1</v>
      </c>
      <c r="D58" s="131">
        <v>36081</v>
      </c>
      <c r="E58" s="131">
        <v>36109</v>
      </c>
      <c r="F58" s="131">
        <v>36086</v>
      </c>
      <c r="G58">
        <v>2</v>
      </c>
      <c r="H58">
        <v>63.79</v>
      </c>
      <c r="I58" t="s">
        <v>872</v>
      </c>
      <c r="J58" t="s">
        <v>874</v>
      </c>
      <c r="K58" t="s">
        <v>256</v>
      </c>
      <c r="M58" t="s">
        <v>710</v>
      </c>
      <c r="N58" t="s">
        <v>258</v>
      </c>
      <c r="O58">
        <v>954.4</v>
      </c>
    </row>
    <row r="59" spans="1:15" x14ac:dyDescent="0.3">
      <c r="A59">
        <v>10305</v>
      </c>
      <c r="B59" t="s">
        <v>681</v>
      </c>
      <c r="C59">
        <v>8</v>
      </c>
      <c r="D59" s="131">
        <v>36082</v>
      </c>
      <c r="E59" s="131">
        <v>36110</v>
      </c>
      <c r="F59" s="131">
        <v>36108</v>
      </c>
      <c r="G59">
        <v>3</v>
      </c>
      <c r="H59">
        <v>257.62</v>
      </c>
      <c r="I59" t="s">
        <v>682</v>
      </c>
      <c r="J59" t="s">
        <v>684</v>
      </c>
      <c r="K59" t="s">
        <v>685</v>
      </c>
      <c r="L59" t="s">
        <v>686</v>
      </c>
      <c r="M59" t="s">
        <v>687</v>
      </c>
      <c r="N59" t="s">
        <v>498</v>
      </c>
      <c r="O59">
        <v>4157</v>
      </c>
    </row>
    <row r="60" spans="1:15" x14ac:dyDescent="0.3">
      <c r="A60">
        <v>10306</v>
      </c>
      <c r="B60" t="s">
        <v>784</v>
      </c>
      <c r="C60">
        <v>1</v>
      </c>
      <c r="D60" s="131">
        <v>36085</v>
      </c>
      <c r="E60" s="131">
        <v>36113</v>
      </c>
      <c r="F60" s="131">
        <v>36092</v>
      </c>
      <c r="G60">
        <v>3</v>
      </c>
      <c r="H60">
        <v>7.56</v>
      </c>
      <c r="I60" t="s">
        <v>785</v>
      </c>
      <c r="J60" t="s">
        <v>787</v>
      </c>
      <c r="K60" t="s">
        <v>307</v>
      </c>
      <c r="M60" t="s">
        <v>788</v>
      </c>
      <c r="N60" t="s">
        <v>215</v>
      </c>
      <c r="O60">
        <v>498.5</v>
      </c>
    </row>
    <row r="61" spans="1:15" x14ac:dyDescent="0.3">
      <c r="A61">
        <v>10307</v>
      </c>
      <c r="B61" t="s">
        <v>627</v>
      </c>
      <c r="C61">
        <v>2</v>
      </c>
      <c r="D61" s="131">
        <v>36086</v>
      </c>
      <c r="E61" s="131">
        <v>36114</v>
      </c>
      <c r="F61" s="131">
        <v>36094</v>
      </c>
      <c r="G61">
        <v>2</v>
      </c>
      <c r="H61">
        <v>0.56000000000000005</v>
      </c>
      <c r="I61" t="s">
        <v>628</v>
      </c>
      <c r="J61" t="s">
        <v>630</v>
      </c>
      <c r="K61" t="s">
        <v>631</v>
      </c>
      <c r="L61" t="s">
        <v>496</v>
      </c>
      <c r="M61" t="s">
        <v>632</v>
      </c>
      <c r="N61" t="s">
        <v>498</v>
      </c>
      <c r="O61">
        <v>424</v>
      </c>
    </row>
    <row r="62" spans="1:15" x14ac:dyDescent="0.3">
      <c r="A62">
        <v>10308</v>
      </c>
      <c r="B62" t="s">
        <v>251</v>
      </c>
      <c r="C62">
        <v>7</v>
      </c>
      <c r="D62" s="131">
        <v>36087</v>
      </c>
      <c r="E62" s="131">
        <v>36115</v>
      </c>
      <c r="F62" s="131">
        <v>36093</v>
      </c>
      <c r="G62">
        <v>3</v>
      </c>
      <c r="H62">
        <v>1.61</v>
      </c>
      <c r="I62" t="s">
        <v>252</v>
      </c>
      <c r="J62" t="s">
        <v>255</v>
      </c>
      <c r="K62" t="s">
        <v>256</v>
      </c>
      <c r="M62" t="s">
        <v>257</v>
      </c>
      <c r="N62" t="s">
        <v>258</v>
      </c>
      <c r="O62">
        <v>88.8</v>
      </c>
    </row>
    <row r="63" spans="1:15" x14ac:dyDescent="0.3">
      <c r="A63">
        <v>10309</v>
      </c>
      <c r="B63" t="s">
        <v>536</v>
      </c>
      <c r="C63">
        <v>3</v>
      </c>
      <c r="D63" s="131">
        <v>36088</v>
      </c>
      <c r="E63" s="131">
        <v>36116</v>
      </c>
      <c r="F63" s="131">
        <v>36122</v>
      </c>
      <c r="G63">
        <v>1</v>
      </c>
      <c r="H63">
        <v>47.3</v>
      </c>
      <c r="I63" t="s">
        <v>537</v>
      </c>
      <c r="J63" t="s">
        <v>539</v>
      </c>
      <c r="K63" t="s">
        <v>540</v>
      </c>
      <c r="L63" t="s">
        <v>541</v>
      </c>
      <c r="N63" t="s">
        <v>542</v>
      </c>
      <c r="O63">
        <v>1762</v>
      </c>
    </row>
    <row r="64" spans="1:15" x14ac:dyDescent="0.3">
      <c r="A64">
        <v>10310</v>
      </c>
      <c r="B64" t="s">
        <v>848</v>
      </c>
      <c r="C64">
        <v>8</v>
      </c>
      <c r="D64" s="131">
        <v>36089</v>
      </c>
      <c r="E64" s="131">
        <v>36117</v>
      </c>
      <c r="F64" s="131">
        <v>36096</v>
      </c>
      <c r="G64">
        <v>2</v>
      </c>
      <c r="H64">
        <v>17.52</v>
      </c>
      <c r="I64" t="s">
        <v>849</v>
      </c>
      <c r="J64" t="s">
        <v>851</v>
      </c>
      <c r="K64" t="s">
        <v>631</v>
      </c>
      <c r="L64" t="s">
        <v>496</v>
      </c>
      <c r="M64" t="s">
        <v>852</v>
      </c>
      <c r="N64" t="s">
        <v>498</v>
      </c>
      <c r="O64">
        <v>336</v>
      </c>
    </row>
    <row r="65" spans="1:15" x14ac:dyDescent="0.3">
      <c r="A65">
        <v>10311</v>
      </c>
      <c r="B65" t="s">
        <v>385</v>
      </c>
      <c r="C65">
        <v>1</v>
      </c>
      <c r="D65" s="131">
        <v>36089</v>
      </c>
      <c r="E65" s="131">
        <v>36103</v>
      </c>
      <c r="F65" s="131">
        <v>36095</v>
      </c>
      <c r="G65">
        <v>3</v>
      </c>
      <c r="H65">
        <v>24.69</v>
      </c>
      <c r="I65" t="s">
        <v>386</v>
      </c>
      <c r="J65" t="s">
        <v>388</v>
      </c>
      <c r="K65" t="s">
        <v>389</v>
      </c>
      <c r="M65" t="s">
        <v>390</v>
      </c>
      <c r="N65" t="s">
        <v>201</v>
      </c>
      <c r="O65">
        <v>268.8</v>
      </c>
    </row>
    <row r="66" spans="1:15" x14ac:dyDescent="0.3">
      <c r="A66">
        <v>10312</v>
      </c>
      <c r="B66" t="s">
        <v>915</v>
      </c>
      <c r="C66">
        <v>2</v>
      </c>
      <c r="D66" s="131">
        <v>36092</v>
      </c>
      <c r="E66" s="131">
        <v>36120</v>
      </c>
      <c r="F66" s="131">
        <v>36102</v>
      </c>
      <c r="G66">
        <v>2</v>
      </c>
      <c r="H66">
        <v>40.26</v>
      </c>
      <c r="I66" t="s">
        <v>916</v>
      </c>
      <c r="J66" t="s">
        <v>918</v>
      </c>
      <c r="K66" t="s">
        <v>919</v>
      </c>
      <c r="M66" t="s">
        <v>920</v>
      </c>
      <c r="N66" t="s">
        <v>203</v>
      </c>
      <c r="O66">
        <v>1614.8</v>
      </c>
    </row>
    <row r="67" spans="1:15" x14ac:dyDescent="0.3">
      <c r="A67">
        <v>10313</v>
      </c>
      <c r="B67" t="s">
        <v>740</v>
      </c>
      <c r="C67">
        <v>2</v>
      </c>
      <c r="D67" s="131">
        <v>36093</v>
      </c>
      <c r="E67" s="131">
        <v>36121</v>
      </c>
      <c r="F67" s="131">
        <v>36103</v>
      </c>
      <c r="G67">
        <v>2</v>
      </c>
      <c r="H67">
        <v>1.96</v>
      </c>
      <c r="I67" t="s">
        <v>741</v>
      </c>
      <c r="J67" t="s">
        <v>743</v>
      </c>
      <c r="K67" t="s">
        <v>744</v>
      </c>
      <c r="M67" t="s">
        <v>745</v>
      </c>
      <c r="N67" t="s">
        <v>203</v>
      </c>
      <c r="O67">
        <v>182.4</v>
      </c>
    </row>
    <row r="68" spans="1:15" x14ac:dyDescent="0.3">
      <c r="A68">
        <v>10314</v>
      </c>
      <c r="B68" t="s">
        <v>753</v>
      </c>
      <c r="C68">
        <v>1</v>
      </c>
      <c r="D68" s="131">
        <v>36094</v>
      </c>
      <c r="E68" s="131">
        <v>36122</v>
      </c>
      <c r="F68" s="131">
        <v>36103</v>
      </c>
      <c r="G68">
        <v>2</v>
      </c>
      <c r="H68">
        <v>74.16</v>
      </c>
      <c r="I68" t="s">
        <v>754</v>
      </c>
      <c r="J68" t="s">
        <v>757</v>
      </c>
      <c r="K68" t="s">
        <v>758</v>
      </c>
      <c r="L68" t="s">
        <v>759</v>
      </c>
      <c r="M68" t="s">
        <v>760</v>
      </c>
      <c r="N68" t="s">
        <v>498</v>
      </c>
      <c r="O68">
        <v>2327</v>
      </c>
    </row>
    <row r="69" spans="1:15" x14ac:dyDescent="0.3">
      <c r="A69">
        <v>10315</v>
      </c>
      <c r="B69" t="s">
        <v>545</v>
      </c>
      <c r="C69">
        <v>4</v>
      </c>
      <c r="D69" s="131">
        <v>36095</v>
      </c>
      <c r="E69" s="131">
        <v>36123</v>
      </c>
      <c r="F69" s="131">
        <v>36102</v>
      </c>
      <c r="G69">
        <v>2</v>
      </c>
      <c r="H69">
        <v>41.76</v>
      </c>
      <c r="I69" t="s">
        <v>546</v>
      </c>
      <c r="J69" t="s">
        <v>548</v>
      </c>
      <c r="K69" t="s">
        <v>549</v>
      </c>
      <c r="L69" t="s">
        <v>550</v>
      </c>
      <c r="M69" t="s">
        <v>551</v>
      </c>
      <c r="N69" t="s">
        <v>273</v>
      </c>
      <c r="O69">
        <v>516.79999999999995</v>
      </c>
    </row>
    <row r="70" spans="1:15" x14ac:dyDescent="0.3">
      <c r="A70">
        <v>10316</v>
      </c>
      <c r="B70" t="s">
        <v>753</v>
      </c>
      <c r="C70">
        <v>1</v>
      </c>
      <c r="D70" s="131">
        <v>36096</v>
      </c>
      <c r="E70" s="131">
        <v>36124</v>
      </c>
      <c r="F70" s="131">
        <v>36107</v>
      </c>
      <c r="G70">
        <v>3</v>
      </c>
      <c r="H70">
        <v>150.15</v>
      </c>
      <c r="I70" t="s">
        <v>754</v>
      </c>
      <c r="J70" t="s">
        <v>757</v>
      </c>
      <c r="K70" t="s">
        <v>758</v>
      </c>
      <c r="L70" t="s">
        <v>759</v>
      </c>
      <c r="M70" t="s">
        <v>760</v>
      </c>
      <c r="N70" t="s">
        <v>498</v>
      </c>
      <c r="O70">
        <v>2835</v>
      </c>
    </row>
    <row r="71" spans="1:15" x14ac:dyDescent="0.3">
      <c r="A71">
        <v>10317</v>
      </c>
      <c r="B71" t="s">
        <v>627</v>
      </c>
      <c r="C71">
        <v>6</v>
      </c>
      <c r="D71" s="131">
        <v>36099</v>
      </c>
      <c r="E71" s="131">
        <v>36127</v>
      </c>
      <c r="F71" s="131">
        <v>36109</v>
      </c>
      <c r="G71">
        <v>1</v>
      </c>
      <c r="H71">
        <v>12.69</v>
      </c>
      <c r="I71" t="s">
        <v>628</v>
      </c>
      <c r="J71" t="s">
        <v>630</v>
      </c>
      <c r="K71" t="s">
        <v>631</v>
      </c>
      <c r="L71" t="s">
        <v>496</v>
      </c>
      <c r="M71" t="s">
        <v>632</v>
      </c>
      <c r="N71" t="s">
        <v>498</v>
      </c>
      <c r="O71">
        <v>288</v>
      </c>
    </row>
    <row r="72" spans="1:15" x14ac:dyDescent="0.3">
      <c r="A72">
        <v>10318</v>
      </c>
      <c r="B72" t="s">
        <v>545</v>
      </c>
      <c r="C72">
        <v>8</v>
      </c>
      <c r="D72" s="131">
        <v>36100</v>
      </c>
      <c r="E72" s="131">
        <v>36128</v>
      </c>
      <c r="F72" s="131">
        <v>36103</v>
      </c>
      <c r="G72">
        <v>2</v>
      </c>
      <c r="H72">
        <v>4.7300000000000004</v>
      </c>
      <c r="I72" t="s">
        <v>546</v>
      </c>
      <c r="J72" t="s">
        <v>548</v>
      </c>
      <c r="K72" t="s">
        <v>549</v>
      </c>
      <c r="L72" t="s">
        <v>550</v>
      </c>
      <c r="M72" t="s">
        <v>551</v>
      </c>
      <c r="N72" t="s">
        <v>273</v>
      </c>
      <c r="O72">
        <v>240.4</v>
      </c>
    </row>
    <row r="73" spans="1:15" x14ac:dyDescent="0.3">
      <c r="A73">
        <v>10319</v>
      </c>
      <c r="B73" t="s">
        <v>871</v>
      </c>
      <c r="C73">
        <v>7</v>
      </c>
      <c r="D73" s="131">
        <v>36101</v>
      </c>
      <c r="E73" s="131">
        <v>36129</v>
      </c>
      <c r="F73" s="131">
        <v>36110</v>
      </c>
      <c r="G73">
        <v>3</v>
      </c>
      <c r="H73">
        <v>64.5</v>
      </c>
      <c r="I73" t="s">
        <v>872</v>
      </c>
      <c r="J73" t="s">
        <v>874</v>
      </c>
      <c r="K73" t="s">
        <v>256</v>
      </c>
      <c r="M73" t="s">
        <v>710</v>
      </c>
      <c r="N73" t="s">
        <v>258</v>
      </c>
      <c r="O73">
        <v>1191.2</v>
      </c>
    </row>
    <row r="74" spans="1:15" x14ac:dyDescent="0.3">
      <c r="A74">
        <v>10320</v>
      </c>
      <c r="B74" t="s">
        <v>923</v>
      </c>
      <c r="C74">
        <v>5</v>
      </c>
      <c r="D74" s="131">
        <v>36102</v>
      </c>
      <c r="E74" s="131">
        <v>36116</v>
      </c>
      <c r="F74" s="131">
        <v>36117</v>
      </c>
      <c r="G74">
        <v>3</v>
      </c>
      <c r="H74">
        <v>34.57</v>
      </c>
      <c r="I74" t="s">
        <v>924</v>
      </c>
      <c r="J74" t="s">
        <v>926</v>
      </c>
      <c r="K74" t="s">
        <v>927</v>
      </c>
      <c r="M74" t="s">
        <v>928</v>
      </c>
      <c r="N74" t="s">
        <v>929</v>
      </c>
      <c r="O74">
        <v>516</v>
      </c>
    </row>
    <row r="75" spans="1:15" x14ac:dyDescent="0.3">
      <c r="A75">
        <v>10321</v>
      </c>
      <c r="B75" t="s">
        <v>545</v>
      </c>
      <c r="C75">
        <v>3</v>
      </c>
      <c r="D75" s="131">
        <v>36102</v>
      </c>
      <c r="E75" s="131">
        <v>36130</v>
      </c>
      <c r="F75" s="131">
        <v>36110</v>
      </c>
      <c r="G75">
        <v>2</v>
      </c>
      <c r="H75">
        <v>3.43</v>
      </c>
      <c r="I75" t="s">
        <v>546</v>
      </c>
      <c r="J75" t="s">
        <v>548</v>
      </c>
      <c r="K75" t="s">
        <v>549</v>
      </c>
      <c r="L75" t="s">
        <v>550</v>
      </c>
      <c r="M75" t="s">
        <v>551</v>
      </c>
      <c r="N75" t="s">
        <v>273</v>
      </c>
      <c r="O75">
        <v>144</v>
      </c>
    </row>
    <row r="76" spans="1:15" x14ac:dyDescent="0.3">
      <c r="A76">
        <v>10322</v>
      </c>
      <c r="B76" t="s">
        <v>706</v>
      </c>
      <c r="C76">
        <v>7</v>
      </c>
      <c r="D76" s="131">
        <v>36103</v>
      </c>
      <c r="E76" s="131">
        <v>36131</v>
      </c>
      <c r="F76" s="131">
        <v>36122</v>
      </c>
      <c r="G76">
        <v>3</v>
      </c>
      <c r="H76">
        <v>0.4</v>
      </c>
      <c r="I76" t="s">
        <v>707</v>
      </c>
      <c r="J76" t="s">
        <v>709</v>
      </c>
      <c r="K76" t="s">
        <v>256</v>
      </c>
      <c r="M76" t="s">
        <v>710</v>
      </c>
      <c r="N76" t="s">
        <v>258</v>
      </c>
      <c r="O76">
        <v>112</v>
      </c>
    </row>
    <row r="77" spans="1:15" x14ac:dyDescent="0.3">
      <c r="A77">
        <v>10323</v>
      </c>
      <c r="B77" t="s">
        <v>553</v>
      </c>
      <c r="C77">
        <v>4</v>
      </c>
      <c r="D77" s="131">
        <v>36106</v>
      </c>
      <c r="E77" s="131">
        <v>36134</v>
      </c>
      <c r="F77" s="131">
        <v>36113</v>
      </c>
      <c r="G77">
        <v>1</v>
      </c>
      <c r="H77">
        <v>4.88</v>
      </c>
      <c r="I77" t="s">
        <v>554</v>
      </c>
      <c r="J77" t="s">
        <v>556</v>
      </c>
      <c r="K77" t="s">
        <v>557</v>
      </c>
      <c r="M77" t="s">
        <v>558</v>
      </c>
      <c r="N77" t="s">
        <v>203</v>
      </c>
      <c r="O77">
        <v>164.4</v>
      </c>
    </row>
    <row r="78" spans="1:15" x14ac:dyDescent="0.3">
      <c r="A78">
        <v>10324</v>
      </c>
      <c r="B78" t="s">
        <v>800</v>
      </c>
      <c r="C78">
        <v>9</v>
      </c>
      <c r="D78" s="131">
        <v>36107</v>
      </c>
      <c r="E78" s="131">
        <v>36135</v>
      </c>
      <c r="F78" s="131">
        <v>36109</v>
      </c>
      <c r="G78">
        <v>1</v>
      </c>
      <c r="H78">
        <v>214.27</v>
      </c>
      <c r="I78" t="s">
        <v>801</v>
      </c>
      <c r="J78" t="s">
        <v>803</v>
      </c>
      <c r="K78" t="s">
        <v>804</v>
      </c>
      <c r="L78" t="s">
        <v>805</v>
      </c>
      <c r="M78" t="s">
        <v>806</v>
      </c>
      <c r="N78" t="s">
        <v>498</v>
      </c>
      <c r="O78">
        <v>6155.9</v>
      </c>
    </row>
    <row r="79" spans="1:15" x14ac:dyDescent="0.3">
      <c r="A79">
        <v>10325</v>
      </c>
      <c r="B79" t="s">
        <v>553</v>
      </c>
      <c r="C79">
        <v>1</v>
      </c>
      <c r="D79" s="131">
        <v>36108</v>
      </c>
      <c r="E79" s="131">
        <v>36122</v>
      </c>
      <c r="F79" s="131">
        <v>36113</v>
      </c>
      <c r="G79">
        <v>3</v>
      </c>
      <c r="H79">
        <v>64.86</v>
      </c>
      <c r="I79" t="s">
        <v>554</v>
      </c>
      <c r="J79" t="s">
        <v>556</v>
      </c>
      <c r="K79" t="s">
        <v>557</v>
      </c>
      <c r="M79" t="s">
        <v>558</v>
      </c>
      <c r="N79" t="s">
        <v>203</v>
      </c>
      <c r="O79">
        <v>1497</v>
      </c>
    </row>
    <row r="80" spans="1:15" x14ac:dyDescent="0.3">
      <c r="A80">
        <v>10326</v>
      </c>
      <c r="B80" t="s">
        <v>303</v>
      </c>
      <c r="C80">
        <v>4</v>
      </c>
      <c r="D80" s="131">
        <v>36109</v>
      </c>
      <c r="E80" s="131">
        <v>36137</v>
      </c>
      <c r="F80" s="131">
        <v>36113</v>
      </c>
      <c r="G80">
        <v>2</v>
      </c>
      <c r="H80">
        <v>77.92</v>
      </c>
      <c r="I80" t="s">
        <v>304</v>
      </c>
      <c r="J80" t="s">
        <v>306</v>
      </c>
      <c r="K80" t="s">
        <v>307</v>
      </c>
      <c r="M80" t="s">
        <v>308</v>
      </c>
      <c r="N80" t="s">
        <v>215</v>
      </c>
      <c r="O80">
        <v>982</v>
      </c>
    </row>
    <row r="81" spans="1:15" x14ac:dyDescent="0.3">
      <c r="A81">
        <v>10327</v>
      </c>
      <c r="B81" t="s">
        <v>432</v>
      </c>
      <c r="C81">
        <v>2</v>
      </c>
      <c r="D81" s="131">
        <v>36110</v>
      </c>
      <c r="E81" s="131">
        <v>36138</v>
      </c>
      <c r="F81" s="131">
        <v>36113</v>
      </c>
      <c r="G81">
        <v>1</v>
      </c>
      <c r="H81">
        <v>63.36</v>
      </c>
      <c r="I81" t="s">
        <v>433</v>
      </c>
      <c r="J81" t="s">
        <v>435</v>
      </c>
      <c r="K81" t="s">
        <v>436</v>
      </c>
      <c r="M81" t="s">
        <v>437</v>
      </c>
      <c r="N81" t="s">
        <v>283</v>
      </c>
      <c r="O81">
        <v>2262.5</v>
      </c>
    </row>
    <row r="82" spans="1:15" x14ac:dyDescent="0.3">
      <c r="A82">
        <v>10328</v>
      </c>
      <c r="B82" t="s">
        <v>460</v>
      </c>
      <c r="C82">
        <v>4</v>
      </c>
      <c r="D82" s="131">
        <v>36113</v>
      </c>
      <c r="E82" s="131">
        <v>36141</v>
      </c>
      <c r="F82" s="131">
        <v>36116</v>
      </c>
      <c r="G82">
        <v>3</v>
      </c>
      <c r="H82">
        <v>87.03</v>
      </c>
      <c r="I82" t="s">
        <v>461</v>
      </c>
      <c r="J82" t="s">
        <v>463</v>
      </c>
      <c r="K82" t="s">
        <v>464</v>
      </c>
      <c r="M82" t="s">
        <v>465</v>
      </c>
      <c r="N82" t="s">
        <v>466</v>
      </c>
      <c r="O82">
        <v>1168</v>
      </c>
    </row>
    <row r="83" spans="1:15" x14ac:dyDescent="0.3">
      <c r="A83">
        <v>10329</v>
      </c>
      <c r="B83" t="s">
        <v>831</v>
      </c>
      <c r="C83">
        <v>4</v>
      </c>
      <c r="D83" s="131">
        <v>36114</v>
      </c>
      <c r="E83" s="131">
        <v>36156</v>
      </c>
      <c r="F83" s="131">
        <v>36122</v>
      </c>
      <c r="G83">
        <v>2</v>
      </c>
      <c r="H83">
        <v>191.67</v>
      </c>
      <c r="I83" t="s">
        <v>832</v>
      </c>
      <c r="J83" t="s">
        <v>834</v>
      </c>
      <c r="K83" t="s">
        <v>835</v>
      </c>
      <c r="L83" t="s">
        <v>836</v>
      </c>
      <c r="M83" t="s">
        <v>837</v>
      </c>
      <c r="N83" t="s">
        <v>498</v>
      </c>
      <c r="O83">
        <v>4819.3999999999996</v>
      </c>
    </row>
    <row r="84" spans="1:15" x14ac:dyDescent="0.3">
      <c r="A84">
        <v>10330</v>
      </c>
      <c r="B84" t="s">
        <v>609</v>
      </c>
      <c r="C84">
        <v>3</v>
      </c>
      <c r="D84" s="131">
        <v>36115</v>
      </c>
      <c r="E84" s="131">
        <v>36143</v>
      </c>
      <c r="F84" s="131">
        <v>36127</v>
      </c>
      <c r="G84">
        <v>1</v>
      </c>
      <c r="H84">
        <v>12.75</v>
      </c>
      <c r="I84" t="s">
        <v>610</v>
      </c>
      <c r="J84" t="s">
        <v>612</v>
      </c>
      <c r="K84" t="s">
        <v>613</v>
      </c>
      <c r="L84" t="s">
        <v>614</v>
      </c>
      <c r="M84" t="s">
        <v>615</v>
      </c>
      <c r="N84" t="s">
        <v>507</v>
      </c>
      <c r="O84">
        <v>1940</v>
      </c>
    </row>
    <row r="85" spans="1:15" x14ac:dyDescent="0.3">
      <c r="A85">
        <v>10331</v>
      </c>
      <c r="B85" t="s">
        <v>311</v>
      </c>
      <c r="C85">
        <v>9</v>
      </c>
      <c r="D85" s="131">
        <v>36115</v>
      </c>
      <c r="E85" s="131">
        <v>36157</v>
      </c>
      <c r="F85" s="131">
        <v>36120</v>
      </c>
      <c r="G85">
        <v>1</v>
      </c>
      <c r="H85">
        <v>10.19</v>
      </c>
      <c r="I85" t="s">
        <v>312</v>
      </c>
      <c r="J85" t="s">
        <v>314</v>
      </c>
      <c r="K85" t="s">
        <v>315</v>
      </c>
      <c r="M85" t="s">
        <v>316</v>
      </c>
      <c r="N85" t="s">
        <v>201</v>
      </c>
      <c r="O85">
        <v>88.5</v>
      </c>
    </row>
    <row r="86" spans="1:15" x14ac:dyDescent="0.3">
      <c r="A86">
        <v>10332</v>
      </c>
      <c r="B86" t="s">
        <v>652</v>
      </c>
      <c r="C86">
        <v>3</v>
      </c>
      <c r="D86" s="131">
        <v>36116</v>
      </c>
      <c r="E86" s="131">
        <v>36158</v>
      </c>
      <c r="F86" s="131">
        <v>36120</v>
      </c>
      <c r="G86">
        <v>2</v>
      </c>
      <c r="H86">
        <v>52.84</v>
      </c>
      <c r="I86" t="s">
        <v>653</v>
      </c>
      <c r="J86" t="s">
        <v>655</v>
      </c>
      <c r="K86" t="s">
        <v>656</v>
      </c>
      <c r="L86" t="s">
        <v>657</v>
      </c>
      <c r="M86" t="s">
        <v>658</v>
      </c>
      <c r="N86" t="s">
        <v>327</v>
      </c>
      <c r="O86">
        <v>2233.6</v>
      </c>
    </row>
    <row r="87" spans="1:15" x14ac:dyDescent="0.3">
      <c r="A87">
        <v>10333</v>
      </c>
      <c r="B87" t="s">
        <v>923</v>
      </c>
      <c r="C87">
        <v>5</v>
      </c>
      <c r="D87" s="131">
        <v>36117</v>
      </c>
      <c r="E87" s="131">
        <v>36145</v>
      </c>
      <c r="F87" s="131">
        <v>36124</v>
      </c>
      <c r="G87">
        <v>3</v>
      </c>
      <c r="H87">
        <v>0.59</v>
      </c>
      <c r="I87" t="s">
        <v>924</v>
      </c>
      <c r="J87" t="s">
        <v>926</v>
      </c>
      <c r="K87" t="s">
        <v>927</v>
      </c>
      <c r="M87" t="s">
        <v>928</v>
      </c>
      <c r="N87" t="s">
        <v>929</v>
      </c>
      <c r="O87">
        <v>954</v>
      </c>
    </row>
    <row r="88" spans="1:15" x14ac:dyDescent="0.3">
      <c r="A88">
        <v>10334</v>
      </c>
      <c r="B88" t="s">
        <v>899</v>
      </c>
      <c r="C88">
        <v>8</v>
      </c>
      <c r="D88" s="131">
        <v>36120</v>
      </c>
      <c r="E88" s="131">
        <v>36148</v>
      </c>
      <c r="F88" s="131">
        <v>36127</v>
      </c>
      <c r="G88">
        <v>2</v>
      </c>
      <c r="H88">
        <v>8.56</v>
      </c>
      <c r="I88" t="s">
        <v>900</v>
      </c>
      <c r="J88" t="s">
        <v>902</v>
      </c>
      <c r="K88" t="s">
        <v>903</v>
      </c>
      <c r="M88" t="s">
        <v>904</v>
      </c>
      <c r="N88" t="s">
        <v>201</v>
      </c>
      <c r="O88">
        <v>144.80000000000001</v>
      </c>
    </row>
    <row r="89" spans="1:15" x14ac:dyDescent="0.3">
      <c r="A89">
        <v>10335</v>
      </c>
      <c r="B89" t="s">
        <v>536</v>
      </c>
      <c r="C89">
        <v>7</v>
      </c>
      <c r="D89" s="131">
        <v>36121</v>
      </c>
      <c r="E89" s="131">
        <v>36149</v>
      </c>
      <c r="F89" s="131">
        <v>36123</v>
      </c>
      <c r="G89">
        <v>2</v>
      </c>
      <c r="H89">
        <v>42.11</v>
      </c>
      <c r="I89" t="s">
        <v>537</v>
      </c>
      <c r="J89" t="s">
        <v>539</v>
      </c>
      <c r="K89" t="s">
        <v>540</v>
      </c>
      <c r="L89" t="s">
        <v>541</v>
      </c>
      <c r="N89" t="s">
        <v>542</v>
      </c>
      <c r="O89">
        <v>2545.1999999999998</v>
      </c>
    </row>
    <row r="90" spans="1:15" x14ac:dyDescent="0.3">
      <c r="A90">
        <v>10336</v>
      </c>
      <c r="B90" t="s">
        <v>721</v>
      </c>
      <c r="C90">
        <v>7</v>
      </c>
      <c r="D90" s="131">
        <v>36122</v>
      </c>
      <c r="E90" s="131">
        <v>36150</v>
      </c>
      <c r="F90" s="131">
        <v>36124</v>
      </c>
      <c r="G90">
        <v>2</v>
      </c>
      <c r="H90">
        <v>15.51</v>
      </c>
      <c r="I90" t="s">
        <v>722</v>
      </c>
      <c r="J90" t="s">
        <v>724</v>
      </c>
      <c r="K90" t="s">
        <v>464</v>
      </c>
      <c r="M90" t="s">
        <v>725</v>
      </c>
      <c r="N90" t="s">
        <v>466</v>
      </c>
      <c r="O90">
        <v>316.8</v>
      </c>
    </row>
    <row r="91" spans="1:15" x14ac:dyDescent="0.3">
      <c r="A91">
        <v>10337</v>
      </c>
      <c r="B91" t="s">
        <v>131</v>
      </c>
      <c r="C91">
        <v>4</v>
      </c>
      <c r="D91" s="131">
        <v>36123</v>
      </c>
      <c r="E91" s="131">
        <v>36151</v>
      </c>
      <c r="F91" s="131">
        <v>36128</v>
      </c>
      <c r="G91">
        <v>3</v>
      </c>
      <c r="H91">
        <v>108.26</v>
      </c>
      <c r="I91" t="s">
        <v>439</v>
      </c>
      <c r="J91" t="s">
        <v>441</v>
      </c>
      <c r="K91" t="s">
        <v>442</v>
      </c>
      <c r="M91" t="s">
        <v>443</v>
      </c>
      <c r="N91" t="s">
        <v>203</v>
      </c>
      <c r="O91">
        <v>2467</v>
      </c>
    </row>
    <row r="92" spans="1:15" x14ac:dyDescent="0.3">
      <c r="A92">
        <v>10338</v>
      </c>
      <c r="B92" t="s">
        <v>681</v>
      </c>
      <c r="C92">
        <v>4</v>
      </c>
      <c r="D92" s="131">
        <v>36124</v>
      </c>
      <c r="E92" s="131">
        <v>36152</v>
      </c>
      <c r="F92" s="131">
        <v>36128</v>
      </c>
      <c r="G92">
        <v>3</v>
      </c>
      <c r="H92">
        <v>84.21</v>
      </c>
      <c r="I92" t="s">
        <v>682</v>
      </c>
      <c r="J92" t="s">
        <v>684</v>
      </c>
      <c r="K92" t="s">
        <v>685</v>
      </c>
      <c r="L92" t="s">
        <v>686</v>
      </c>
      <c r="M92" t="s">
        <v>687</v>
      </c>
      <c r="N92" t="s">
        <v>498</v>
      </c>
      <c r="O92">
        <v>934.5</v>
      </c>
    </row>
    <row r="93" spans="1:15" x14ac:dyDescent="0.3">
      <c r="A93">
        <v>10339</v>
      </c>
      <c r="B93" t="s">
        <v>652</v>
      </c>
      <c r="C93">
        <v>2</v>
      </c>
      <c r="D93" s="131">
        <v>36127</v>
      </c>
      <c r="E93" s="131">
        <v>36155</v>
      </c>
      <c r="F93" s="131">
        <v>36134</v>
      </c>
      <c r="G93">
        <v>2</v>
      </c>
      <c r="H93">
        <v>15.66</v>
      </c>
      <c r="I93" t="s">
        <v>653</v>
      </c>
      <c r="J93" t="s">
        <v>655</v>
      </c>
      <c r="K93" t="s">
        <v>656</v>
      </c>
      <c r="L93" t="s">
        <v>657</v>
      </c>
      <c r="M93" t="s">
        <v>658</v>
      </c>
      <c r="N93" t="s">
        <v>327</v>
      </c>
      <c r="O93">
        <v>3463.2</v>
      </c>
    </row>
    <row r="94" spans="1:15" x14ac:dyDescent="0.3">
      <c r="A94">
        <v>10340</v>
      </c>
      <c r="B94" t="s">
        <v>311</v>
      </c>
      <c r="C94">
        <v>1</v>
      </c>
      <c r="D94" s="131">
        <v>36128</v>
      </c>
      <c r="E94" s="131">
        <v>36156</v>
      </c>
      <c r="F94" s="131">
        <v>36138</v>
      </c>
      <c r="G94">
        <v>3</v>
      </c>
      <c r="H94">
        <v>166.31</v>
      </c>
      <c r="I94" t="s">
        <v>312</v>
      </c>
      <c r="J94" t="s">
        <v>314</v>
      </c>
      <c r="K94" t="s">
        <v>315</v>
      </c>
      <c r="M94" t="s">
        <v>316</v>
      </c>
      <c r="N94" t="s">
        <v>201</v>
      </c>
      <c r="O94">
        <v>2564.4</v>
      </c>
    </row>
    <row r="95" spans="1:15" x14ac:dyDescent="0.3">
      <c r="A95">
        <v>10341</v>
      </c>
      <c r="B95" t="s">
        <v>815</v>
      </c>
      <c r="C95">
        <v>7</v>
      </c>
      <c r="D95" s="131">
        <v>36128</v>
      </c>
      <c r="E95" s="131">
        <v>36156</v>
      </c>
      <c r="F95" s="131">
        <v>36135</v>
      </c>
      <c r="G95">
        <v>3</v>
      </c>
      <c r="H95">
        <v>26.78</v>
      </c>
      <c r="I95" t="s">
        <v>816</v>
      </c>
      <c r="J95" t="s">
        <v>818</v>
      </c>
      <c r="K95" t="s">
        <v>819</v>
      </c>
      <c r="M95" t="s">
        <v>820</v>
      </c>
      <c r="N95" t="s">
        <v>821</v>
      </c>
      <c r="O95">
        <v>412</v>
      </c>
    </row>
    <row r="96" spans="1:15" x14ac:dyDescent="0.3">
      <c r="A96">
        <v>10342</v>
      </c>
      <c r="B96" t="s">
        <v>131</v>
      </c>
      <c r="C96">
        <v>4</v>
      </c>
      <c r="D96" s="131">
        <v>36129</v>
      </c>
      <c r="E96" s="131">
        <v>36143</v>
      </c>
      <c r="F96" s="131">
        <v>36134</v>
      </c>
      <c r="G96">
        <v>2</v>
      </c>
      <c r="H96">
        <v>54.83</v>
      </c>
      <c r="I96" t="s">
        <v>439</v>
      </c>
      <c r="J96" t="s">
        <v>441</v>
      </c>
      <c r="K96" t="s">
        <v>442</v>
      </c>
      <c r="M96" t="s">
        <v>443</v>
      </c>
      <c r="N96" t="s">
        <v>203</v>
      </c>
      <c r="O96">
        <v>2300.8000000000002</v>
      </c>
    </row>
    <row r="97" spans="1:15" x14ac:dyDescent="0.3">
      <c r="A97">
        <v>10343</v>
      </c>
      <c r="B97" t="s">
        <v>593</v>
      </c>
      <c r="C97">
        <v>4</v>
      </c>
      <c r="D97" s="131">
        <v>36130</v>
      </c>
      <c r="E97" s="131">
        <v>36158</v>
      </c>
      <c r="F97" s="131">
        <v>36136</v>
      </c>
      <c r="G97">
        <v>1</v>
      </c>
      <c r="H97">
        <v>110.37</v>
      </c>
      <c r="I97" t="s">
        <v>594</v>
      </c>
      <c r="J97" t="s">
        <v>596</v>
      </c>
      <c r="K97" t="s">
        <v>597</v>
      </c>
      <c r="M97" t="s">
        <v>598</v>
      </c>
      <c r="N97" t="s">
        <v>203</v>
      </c>
      <c r="O97">
        <v>1586</v>
      </c>
    </row>
    <row r="98" spans="1:15" x14ac:dyDescent="0.3">
      <c r="A98">
        <v>10344</v>
      </c>
      <c r="B98" t="s">
        <v>938</v>
      </c>
      <c r="C98">
        <v>4</v>
      </c>
      <c r="D98" s="131">
        <v>36131</v>
      </c>
      <c r="E98" s="131">
        <v>36159</v>
      </c>
      <c r="F98" s="131">
        <v>36135</v>
      </c>
      <c r="G98">
        <v>2</v>
      </c>
      <c r="H98">
        <v>23.29</v>
      </c>
      <c r="I98" t="s">
        <v>939</v>
      </c>
      <c r="J98" t="s">
        <v>980</v>
      </c>
      <c r="K98" t="s">
        <v>942</v>
      </c>
      <c r="L98" t="s">
        <v>589</v>
      </c>
      <c r="M98" t="s">
        <v>981</v>
      </c>
      <c r="N98" t="s">
        <v>498</v>
      </c>
      <c r="O98">
        <v>2856</v>
      </c>
    </row>
    <row r="99" spans="1:15" x14ac:dyDescent="0.3">
      <c r="A99">
        <v>10345</v>
      </c>
      <c r="B99" t="s">
        <v>740</v>
      </c>
      <c r="C99">
        <v>2</v>
      </c>
      <c r="D99" s="131">
        <v>36134</v>
      </c>
      <c r="E99" s="131">
        <v>36162</v>
      </c>
      <c r="F99" s="131">
        <v>36141</v>
      </c>
      <c r="G99">
        <v>2</v>
      </c>
      <c r="H99">
        <v>249.06</v>
      </c>
      <c r="I99" t="s">
        <v>741</v>
      </c>
      <c r="J99" t="s">
        <v>743</v>
      </c>
      <c r="K99" t="s">
        <v>744</v>
      </c>
      <c r="M99" t="s">
        <v>745</v>
      </c>
      <c r="N99" t="s">
        <v>203</v>
      </c>
      <c r="O99">
        <v>2924.8</v>
      </c>
    </row>
    <row r="100" spans="1:15" x14ac:dyDescent="0.3">
      <c r="A100">
        <v>10346</v>
      </c>
      <c r="B100" t="s">
        <v>753</v>
      </c>
      <c r="C100">
        <v>3</v>
      </c>
      <c r="D100" s="131">
        <v>36135</v>
      </c>
      <c r="E100" s="131">
        <v>36177</v>
      </c>
      <c r="F100" s="131">
        <v>36138</v>
      </c>
      <c r="G100">
        <v>3</v>
      </c>
      <c r="H100">
        <v>142.08000000000001</v>
      </c>
      <c r="I100" t="s">
        <v>754</v>
      </c>
      <c r="J100" t="s">
        <v>757</v>
      </c>
      <c r="K100" t="s">
        <v>758</v>
      </c>
      <c r="L100" t="s">
        <v>759</v>
      </c>
      <c r="M100" t="s">
        <v>760</v>
      </c>
      <c r="N100" t="s">
        <v>498</v>
      </c>
      <c r="O100">
        <v>1731.2</v>
      </c>
    </row>
    <row r="101" spans="1:15" x14ac:dyDescent="0.3">
      <c r="A101">
        <v>10347</v>
      </c>
      <c r="B101" t="s">
        <v>409</v>
      </c>
      <c r="C101">
        <v>4</v>
      </c>
      <c r="D101" s="131">
        <v>36136</v>
      </c>
      <c r="E101" s="131">
        <v>36164</v>
      </c>
      <c r="F101" s="131">
        <v>36138</v>
      </c>
      <c r="G101">
        <v>3</v>
      </c>
      <c r="H101">
        <v>3.1</v>
      </c>
      <c r="I101" t="s">
        <v>410</v>
      </c>
      <c r="J101" t="s">
        <v>413</v>
      </c>
      <c r="K101" t="s">
        <v>365</v>
      </c>
      <c r="L101" t="s">
        <v>366</v>
      </c>
      <c r="M101" t="s">
        <v>414</v>
      </c>
      <c r="N101" t="s">
        <v>368</v>
      </c>
      <c r="O101">
        <v>928</v>
      </c>
    </row>
    <row r="102" spans="1:15" x14ac:dyDescent="0.3">
      <c r="A102">
        <v>10348</v>
      </c>
      <c r="B102" t="s">
        <v>915</v>
      </c>
      <c r="C102">
        <v>4</v>
      </c>
      <c r="D102" s="131">
        <v>36137</v>
      </c>
      <c r="E102" s="131">
        <v>36165</v>
      </c>
      <c r="F102" s="131">
        <v>36145</v>
      </c>
      <c r="G102">
        <v>2</v>
      </c>
      <c r="H102">
        <v>0.78</v>
      </c>
      <c r="I102" t="s">
        <v>916</v>
      </c>
      <c r="J102" t="s">
        <v>918</v>
      </c>
      <c r="K102" t="s">
        <v>919</v>
      </c>
      <c r="M102" t="s">
        <v>920</v>
      </c>
      <c r="N102" t="s">
        <v>203</v>
      </c>
      <c r="O102">
        <v>396</v>
      </c>
    </row>
    <row r="103" spans="1:15" x14ac:dyDescent="0.3">
      <c r="A103">
        <v>10349</v>
      </c>
      <c r="B103" t="s">
        <v>831</v>
      </c>
      <c r="C103">
        <v>7</v>
      </c>
      <c r="D103" s="131">
        <v>36138</v>
      </c>
      <c r="E103" s="131">
        <v>36166</v>
      </c>
      <c r="F103" s="131">
        <v>36145</v>
      </c>
      <c r="G103">
        <v>1</v>
      </c>
      <c r="H103">
        <v>8.6300000000000008</v>
      </c>
      <c r="I103" t="s">
        <v>832</v>
      </c>
      <c r="J103" t="s">
        <v>834</v>
      </c>
      <c r="K103" t="s">
        <v>835</v>
      </c>
      <c r="L103" t="s">
        <v>836</v>
      </c>
      <c r="M103" t="s">
        <v>837</v>
      </c>
      <c r="N103" t="s">
        <v>498</v>
      </c>
      <c r="O103">
        <v>141.6</v>
      </c>
    </row>
    <row r="104" spans="1:15" x14ac:dyDescent="0.3">
      <c r="A104">
        <v>10350</v>
      </c>
      <c r="B104" t="s">
        <v>568</v>
      </c>
      <c r="C104">
        <v>6</v>
      </c>
      <c r="D104" s="131">
        <v>36141</v>
      </c>
      <c r="E104" s="131">
        <v>36169</v>
      </c>
      <c r="F104" s="131">
        <v>36163</v>
      </c>
      <c r="G104">
        <v>2</v>
      </c>
      <c r="H104">
        <v>64.19</v>
      </c>
      <c r="I104" t="s">
        <v>569</v>
      </c>
      <c r="J104" t="s">
        <v>571</v>
      </c>
      <c r="K104" t="s">
        <v>572</v>
      </c>
      <c r="M104" t="s">
        <v>573</v>
      </c>
      <c r="N104" t="s">
        <v>201</v>
      </c>
      <c r="O104">
        <v>713.4</v>
      </c>
    </row>
    <row r="105" spans="1:15" x14ac:dyDescent="0.3">
      <c r="A105">
        <v>10351</v>
      </c>
      <c r="B105" t="s">
        <v>400</v>
      </c>
      <c r="C105">
        <v>1</v>
      </c>
      <c r="D105" s="131">
        <v>36141</v>
      </c>
      <c r="E105" s="131">
        <v>36169</v>
      </c>
      <c r="F105" s="131">
        <v>36150</v>
      </c>
      <c r="G105">
        <v>1</v>
      </c>
      <c r="H105">
        <v>162.33000000000001</v>
      </c>
      <c r="I105" t="s">
        <v>401</v>
      </c>
      <c r="J105" t="s">
        <v>404</v>
      </c>
      <c r="K105" t="s">
        <v>405</v>
      </c>
      <c r="M105" t="s">
        <v>406</v>
      </c>
      <c r="N105" t="s">
        <v>216</v>
      </c>
      <c r="O105">
        <v>5677.6</v>
      </c>
    </row>
    <row r="106" spans="1:15" x14ac:dyDescent="0.3">
      <c r="A106">
        <v>10352</v>
      </c>
      <c r="B106" t="s">
        <v>460</v>
      </c>
      <c r="C106">
        <v>3</v>
      </c>
      <c r="D106" s="131">
        <v>36142</v>
      </c>
      <c r="E106" s="131">
        <v>36156</v>
      </c>
      <c r="F106" s="131">
        <v>36148</v>
      </c>
      <c r="G106">
        <v>3</v>
      </c>
      <c r="H106">
        <v>1.3</v>
      </c>
      <c r="I106" t="s">
        <v>461</v>
      </c>
      <c r="J106" t="s">
        <v>463</v>
      </c>
      <c r="K106" t="s">
        <v>464</v>
      </c>
      <c r="M106" t="s">
        <v>465</v>
      </c>
      <c r="N106" t="s">
        <v>466</v>
      </c>
      <c r="O106">
        <v>154</v>
      </c>
    </row>
    <row r="107" spans="1:15" x14ac:dyDescent="0.3">
      <c r="A107">
        <v>10353</v>
      </c>
      <c r="B107" t="s">
        <v>713</v>
      </c>
      <c r="C107">
        <v>7</v>
      </c>
      <c r="D107" s="131">
        <v>36143</v>
      </c>
      <c r="E107" s="131">
        <v>36171</v>
      </c>
      <c r="F107" s="131">
        <v>36155</v>
      </c>
      <c r="G107">
        <v>3</v>
      </c>
      <c r="H107">
        <v>360.63</v>
      </c>
      <c r="I107" t="s">
        <v>714</v>
      </c>
      <c r="J107" t="s">
        <v>716</v>
      </c>
      <c r="K107" t="s">
        <v>717</v>
      </c>
      <c r="M107" t="s">
        <v>718</v>
      </c>
      <c r="N107" t="s">
        <v>216</v>
      </c>
      <c r="O107">
        <v>10741.6</v>
      </c>
    </row>
    <row r="108" spans="1:15" x14ac:dyDescent="0.3">
      <c r="A108">
        <v>10354</v>
      </c>
      <c r="B108" t="s">
        <v>706</v>
      </c>
      <c r="C108">
        <v>8</v>
      </c>
      <c r="D108" s="131">
        <v>36144</v>
      </c>
      <c r="E108" s="131">
        <v>36172</v>
      </c>
      <c r="F108" s="131">
        <v>36150</v>
      </c>
      <c r="G108">
        <v>3</v>
      </c>
      <c r="H108">
        <v>53.8</v>
      </c>
      <c r="I108" t="s">
        <v>707</v>
      </c>
      <c r="J108" t="s">
        <v>709</v>
      </c>
      <c r="K108" t="s">
        <v>256</v>
      </c>
      <c r="M108" t="s">
        <v>710</v>
      </c>
      <c r="N108" t="s">
        <v>258</v>
      </c>
      <c r="O108">
        <v>568.79999999999995</v>
      </c>
    </row>
    <row r="109" spans="1:15" x14ac:dyDescent="0.3">
      <c r="A109">
        <v>10355</v>
      </c>
      <c r="B109" t="s">
        <v>267</v>
      </c>
      <c r="C109">
        <v>6</v>
      </c>
      <c r="D109" s="131">
        <v>36145</v>
      </c>
      <c r="E109" s="131">
        <v>36173</v>
      </c>
      <c r="F109" s="131">
        <v>36150</v>
      </c>
      <c r="G109">
        <v>1</v>
      </c>
      <c r="H109">
        <v>41.95</v>
      </c>
      <c r="I109" t="s">
        <v>268</v>
      </c>
      <c r="J109" t="s">
        <v>982</v>
      </c>
      <c r="K109" t="s">
        <v>983</v>
      </c>
      <c r="L109" t="s">
        <v>984</v>
      </c>
      <c r="M109" t="s">
        <v>985</v>
      </c>
      <c r="N109" t="s">
        <v>273</v>
      </c>
      <c r="O109">
        <v>480</v>
      </c>
    </row>
    <row r="110" spans="1:15" x14ac:dyDescent="0.3">
      <c r="A110">
        <v>10356</v>
      </c>
      <c r="B110" t="s">
        <v>915</v>
      </c>
      <c r="C110">
        <v>6</v>
      </c>
      <c r="D110" s="131">
        <v>36148</v>
      </c>
      <c r="E110" s="131">
        <v>36176</v>
      </c>
      <c r="F110" s="131">
        <v>36157</v>
      </c>
      <c r="G110">
        <v>2</v>
      </c>
      <c r="H110">
        <v>36.71</v>
      </c>
      <c r="I110" t="s">
        <v>916</v>
      </c>
      <c r="J110" t="s">
        <v>918</v>
      </c>
      <c r="K110" t="s">
        <v>919</v>
      </c>
      <c r="M110" t="s">
        <v>920</v>
      </c>
      <c r="N110" t="s">
        <v>203</v>
      </c>
      <c r="O110">
        <v>1106.4000000000001</v>
      </c>
    </row>
    <row r="111" spans="1:15" x14ac:dyDescent="0.3">
      <c r="A111">
        <v>10357</v>
      </c>
      <c r="B111" t="s">
        <v>609</v>
      </c>
      <c r="C111">
        <v>1</v>
      </c>
      <c r="D111" s="131">
        <v>36149</v>
      </c>
      <c r="E111" s="131">
        <v>36177</v>
      </c>
      <c r="F111" s="131">
        <v>36162</v>
      </c>
      <c r="G111">
        <v>3</v>
      </c>
      <c r="H111">
        <v>34.880000000000003</v>
      </c>
      <c r="I111" t="s">
        <v>610</v>
      </c>
      <c r="J111" t="s">
        <v>612</v>
      </c>
      <c r="K111" t="s">
        <v>613</v>
      </c>
      <c r="L111" t="s">
        <v>614</v>
      </c>
      <c r="M111" t="s">
        <v>615</v>
      </c>
      <c r="N111" t="s">
        <v>507</v>
      </c>
      <c r="O111">
        <v>1360</v>
      </c>
    </row>
    <row r="112" spans="1:15" x14ac:dyDescent="0.3">
      <c r="A112">
        <v>10358</v>
      </c>
      <c r="B112" t="s">
        <v>568</v>
      </c>
      <c r="C112">
        <v>5</v>
      </c>
      <c r="D112" s="131">
        <v>36150</v>
      </c>
      <c r="E112" s="131">
        <v>36178</v>
      </c>
      <c r="F112" s="131">
        <v>36157</v>
      </c>
      <c r="G112">
        <v>1</v>
      </c>
      <c r="H112">
        <v>19.64</v>
      </c>
      <c r="I112" t="s">
        <v>569</v>
      </c>
      <c r="J112" t="s">
        <v>571</v>
      </c>
      <c r="K112" t="s">
        <v>572</v>
      </c>
      <c r="M112" t="s">
        <v>573</v>
      </c>
      <c r="N112" t="s">
        <v>201</v>
      </c>
      <c r="O112">
        <v>452</v>
      </c>
    </row>
    <row r="113" spans="1:15" x14ac:dyDescent="0.3">
      <c r="A113">
        <v>10359</v>
      </c>
      <c r="B113" t="s">
        <v>808</v>
      </c>
      <c r="C113">
        <v>5</v>
      </c>
      <c r="D113" s="131">
        <v>36151</v>
      </c>
      <c r="E113" s="131">
        <v>36179</v>
      </c>
      <c r="F113" s="131">
        <v>36156</v>
      </c>
      <c r="G113">
        <v>3</v>
      </c>
      <c r="H113">
        <v>288.43</v>
      </c>
      <c r="I113" t="s">
        <v>809</v>
      </c>
      <c r="J113" t="s">
        <v>811</v>
      </c>
      <c r="K113" t="s">
        <v>271</v>
      </c>
      <c r="M113" t="s">
        <v>812</v>
      </c>
      <c r="N113" t="s">
        <v>273</v>
      </c>
      <c r="O113">
        <v>3654.4</v>
      </c>
    </row>
    <row r="114" spans="1:15" x14ac:dyDescent="0.3">
      <c r="A114">
        <v>10360</v>
      </c>
      <c r="B114" t="s">
        <v>294</v>
      </c>
      <c r="C114">
        <v>4</v>
      </c>
      <c r="D114" s="131">
        <v>36152</v>
      </c>
      <c r="E114" s="131">
        <v>36180</v>
      </c>
      <c r="F114" s="131">
        <v>36162</v>
      </c>
      <c r="G114">
        <v>3</v>
      </c>
      <c r="H114">
        <v>131.69999999999999</v>
      </c>
      <c r="I114" t="s">
        <v>295</v>
      </c>
      <c r="J114" t="s">
        <v>298</v>
      </c>
      <c r="K114" t="s">
        <v>299</v>
      </c>
      <c r="M114" t="s">
        <v>300</v>
      </c>
      <c r="N114" t="s">
        <v>201</v>
      </c>
      <c r="O114">
        <v>7390.2</v>
      </c>
    </row>
    <row r="115" spans="1:15" x14ac:dyDescent="0.3">
      <c r="A115">
        <v>10361</v>
      </c>
      <c r="B115" t="s">
        <v>740</v>
      </c>
      <c r="C115">
        <v>1</v>
      </c>
      <c r="D115" s="131">
        <v>36152</v>
      </c>
      <c r="E115" s="131">
        <v>36180</v>
      </c>
      <c r="F115" s="131">
        <v>36163</v>
      </c>
      <c r="G115">
        <v>2</v>
      </c>
      <c r="H115">
        <v>183.17</v>
      </c>
      <c r="I115" t="s">
        <v>741</v>
      </c>
      <c r="J115" t="s">
        <v>743</v>
      </c>
      <c r="K115" t="s">
        <v>744</v>
      </c>
      <c r="M115" t="s">
        <v>745</v>
      </c>
      <c r="N115" t="s">
        <v>203</v>
      </c>
      <c r="O115">
        <v>2273.6</v>
      </c>
    </row>
    <row r="116" spans="1:15" x14ac:dyDescent="0.3">
      <c r="A116">
        <v>10362</v>
      </c>
      <c r="B116" t="s">
        <v>311</v>
      </c>
      <c r="C116">
        <v>3</v>
      </c>
      <c r="D116" s="131">
        <v>36155</v>
      </c>
      <c r="E116" s="131">
        <v>36183</v>
      </c>
      <c r="F116" s="131">
        <v>36158</v>
      </c>
      <c r="G116">
        <v>1</v>
      </c>
      <c r="H116">
        <v>96.04</v>
      </c>
      <c r="I116" t="s">
        <v>312</v>
      </c>
      <c r="J116" t="s">
        <v>314</v>
      </c>
      <c r="K116" t="s">
        <v>315</v>
      </c>
      <c r="M116" t="s">
        <v>316</v>
      </c>
      <c r="N116" t="s">
        <v>201</v>
      </c>
      <c r="O116">
        <v>1549.6</v>
      </c>
    </row>
    <row r="117" spans="1:15" x14ac:dyDescent="0.3">
      <c r="A117">
        <v>10363</v>
      </c>
      <c r="B117" t="s">
        <v>377</v>
      </c>
      <c r="C117">
        <v>4</v>
      </c>
      <c r="D117" s="131">
        <v>36156</v>
      </c>
      <c r="E117" s="131">
        <v>36184</v>
      </c>
      <c r="F117" s="131">
        <v>36164</v>
      </c>
      <c r="G117">
        <v>3</v>
      </c>
      <c r="H117">
        <v>30.54</v>
      </c>
      <c r="I117" t="s">
        <v>378</v>
      </c>
      <c r="J117" t="s">
        <v>380</v>
      </c>
      <c r="K117" t="s">
        <v>381</v>
      </c>
      <c r="M117" t="s">
        <v>382</v>
      </c>
      <c r="N117" t="s">
        <v>203</v>
      </c>
      <c r="O117">
        <v>447.2</v>
      </c>
    </row>
    <row r="118" spans="1:15" x14ac:dyDescent="0.3">
      <c r="A118">
        <v>10364</v>
      </c>
      <c r="B118" t="s">
        <v>393</v>
      </c>
      <c r="C118">
        <v>1</v>
      </c>
      <c r="D118" s="131">
        <v>36156</v>
      </c>
      <c r="E118" s="131">
        <v>36198</v>
      </c>
      <c r="F118" s="131">
        <v>36164</v>
      </c>
      <c r="G118">
        <v>1</v>
      </c>
      <c r="H118">
        <v>71.97</v>
      </c>
      <c r="I118" t="s">
        <v>394</v>
      </c>
      <c r="J118" t="s">
        <v>396</v>
      </c>
      <c r="K118" t="s">
        <v>271</v>
      </c>
      <c r="M118" t="s">
        <v>397</v>
      </c>
      <c r="N118" t="s">
        <v>273</v>
      </c>
      <c r="O118">
        <v>950</v>
      </c>
    </row>
    <row r="119" spans="1:15" x14ac:dyDescent="0.3">
      <c r="A119">
        <v>10365</v>
      </c>
      <c r="B119" t="s">
        <v>261</v>
      </c>
      <c r="C119">
        <v>3</v>
      </c>
      <c r="D119" s="131">
        <v>36157</v>
      </c>
      <c r="E119" s="131">
        <v>36185</v>
      </c>
      <c r="F119" s="131">
        <v>36162</v>
      </c>
      <c r="G119">
        <v>2</v>
      </c>
      <c r="H119">
        <v>22</v>
      </c>
      <c r="I119" t="s">
        <v>262</v>
      </c>
      <c r="J119" t="s">
        <v>264</v>
      </c>
      <c r="K119" t="s">
        <v>256</v>
      </c>
      <c r="M119" t="s">
        <v>265</v>
      </c>
      <c r="N119" t="s">
        <v>258</v>
      </c>
      <c r="O119">
        <v>403.2</v>
      </c>
    </row>
    <row r="120" spans="1:15" x14ac:dyDescent="0.3">
      <c r="A120">
        <v>10366</v>
      </c>
      <c r="B120" t="s">
        <v>469</v>
      </c>
      <c r="C120">
        <v>8</v>
      </c>
      <c r="D120" s="131">
        <v>36158</v>
      </c>
      <c r="E120" s="131">
        <v>36200</v>
      </c>
      <c r="F120" s="131">
        <v>36190</v>
      </c>
      <c r="G120">
        <v>2</v>
      </c>
      <c r="H120">
        <v>10.14</v>
      </c>
      <c r="I120" t="s">
        <v>986</v>
      </c>
      <c r="J120" t="s">
        <v>472</v>
      </c>
      <c r="K120" t="s">
        <v>473</v>
      </c>
      <c r="M120" t="s">
        <v>987</v>
      </c>
      <c r="N120" t="s">
        <v>215</v>
      </c>
      <c r="O120">
        <v>136</v>
      </c>
    </row>
    <row r="121" spans="1:15" x14ac:dyDescent="0.3">
      <c r="A121">
        <v>10367</v>
      </c>
      <c r="B121" t="s">
        <v>891</v>
      </c>
      <c r="C121">
        <v>7</v>
      </c>
      <c r="D121" s="131">
        <v>36158</v>
      </c>
      <c r="E121" s="131">
        <v>36186</v>
      </c>
      <c r="F121" s="131">
        <v>36162</v>
      </c>
      <c r="G121">
        <v>3</v>
      </c>
      <c r="H121">
        <v>13.55</v>
      </c>
      <c r="I121" t="s">
        <v>892</v>
      </c>
      <c r="J121" t="s">
        <v>894</v>
      </c>
      <c r="K121" t="s">
        <v>895</v>
      </c>
      <c r="M121" t="s">
        <v>896</v>
      </c>
      <c r="N121" t="s">
        <v>821</v>
      </c>
      <c r="O121">
        <v>834.2</v>
      </c>
    </row>
    <row r="122" spans="1:15" x14ac:dyDescent="0.3">
      <c r="A122">
        <v>10368</v>
      </c>
      <c r="B122" t="s">
        <v>400</v>
      </c>
      <c r="C122">
        <v>2</v>
      </c>
      <c r="D122" s="131">
        <v>36159</v>
      </c>
      <c r="E122" s="131">
        <v>36187</v>
      </c>
      <c r="F122" s="131">
        <v>36162</v>
      </c>
      <c r="G122">
        <v>2</v>
      </c>
      <c r="H122">
        <v>101.95</v>
      </c>
      <c r="I122" t="s">
        <v>401</v>
      </c>
      <c r="J122" t="s">
        <v>404</v>
      </c>
      <c r="K122" t="s">
        <v>405</v>
      </c>
      <c r="M122" t="s">
        <v>406</v>
      </c>
      <c r="N122" t="s">
        <v>216</v>
      </c>
      <c r="O122">
        <v>1834.2</v>
      </c>
    </row>
    <row r="123" spans="1:15" x14ac:dyDescent="0.3">
      <c r="A123">
        <v>10369</v>
      </c>
      <c r="B123" t="s">
        <v>831</v>
      </c>
      <c r="C123">
        <v>8</v>
      </c>
      <c r="D123" s="131">
        <v>36162</v>
      </c>
      <c r="E123" s="131">
        <v>36190</v>
      </c>
      <c r="F123" s="131">
        <v>36169</v>
      </c>
      <c r="G123">
        <v>2</v>
      </c>
      <c r="H123">
        <v>195.68</v>
      </c>
      <c r="I123" t="s">
        <v>832</v>
      </c>
      <c r="J123" t="s">
        <v>834</v>
      </c>
      <c r="K123" t="s">
        <v>835</v>
      </c>
      <c r="L123" t="s">
        <v>836</v>
      </c>
      <c r="M123" t="s">
        <v>837</v>
      </c>
      <c r="N123" t="s">
        <v>498</v>
      </c>
      <c r="O123">
        <v>2527.1999999999998</v>
      </c>
    </row>
    <row r="124" spans="1:15" x14ac:dyDescent="0.3">
      <c r="A124">
        <v>10370</v>
      </c>
      <c r="B124" t="s">
        <v>353</v>
      </c>
      <c r="C124">
        <v>6</v>
      </c>
      <c r="D124" s="131">
        <v>36163</v>
      </c>
      <c r="E124" s="131">
        <v>36191</v>
      </c>
      <c r="F124" s="131">
        <v>36187</v>
      </c>
      <c r="G124">
        <v>2</v>
      </c>
      <c r="H124">
        <v>1.17</v>
      </c>
      <c r="I124" t="s">
        <v>354</v>
      </c>
      <c r="J124" t="s">
        <v>977</v>
      </c>
      <c r="K124" t="s">
        <v>357</v>
      </c>
      <c r="M124" t="s">
        <v>358</v>
      </c>
      <c r="N124" t="s">
        <v>219</v>
      </c>
      <c r="O124">
        <v>1174</v>
      </c>
    </row>
    <row r="125" spans="1:15" x14ac:dyDescent="0.3">
      <c r="A125">
        <v>10371</v>
      </c>
      <c r="B125" t="s">
        <v>568</v>
      </c>
      <c r="C125">
        <v>1</v>
      </c>
      <c r="D125" s="131">
        <v>36163</v>
      </c>
      <c r="E125" s="131">
        <v>36191</v>
      </c>
      <c r="F125" s="131">
        <v>36184</v>
      </c>
      <c r="G125">
        <v>1</v>
      </c>
      <c r="H125">
        <v>0.45</v>
      </c>
      <c r="I125" t="s">
        <v>569</v>
      </c>
      <c r="J125" t="s">
        <v>571</v>
      </c>
      <c r="K125" t="s">
        <v>572</v>
      </c>
      <c r="M125" t="s">
        <v>573</v>
      </c>
      <c r="N125" t="s">
        <v>201</v>
      </c>
      <c r="O125">
        <v>91.2</v>
      </c>
    </row>
    <row r="126" spans="1:15" x14ac:dyDescent="0.3">
      <c r="A126">
        <v>10372</v>
      </c>
      <c r="B126" t="s">
        <v>734</v>
      </c>
      <c r="C126">
        <v>5</v>
      </c>
      <c r="D126" s="131">
        <v>36164</v>
      </c>
      <c r="E126" s="131">
        <v>36192</v>
      </c>
      <c r="F126" s="131">
        <v>36169</v>
      </c>
      <c r="G126">
        <v>2</v>
      </c>
      <c r="H126">
        <v>890.78</v>
      </c>
      <c r="I126" t="s">
        <v>735</v>
      </c>
      <c r="J126" t="s">
        <v>737</v>
      </c>
      <c r="K126" t="s">
        <v>365</v>
      </c>
      <c r="L126" t="s">
        <v>366</v>
      </c>
      <c r="M126" t="s">
        <v>738</v>
      </c>
      <c r="N126" t="s">
        <v>368</v>
      </c>
      <c r="O126">
        <v>12281.2</v>
      </c>
    </row>
    <row r="127" spans="1:15" x14ac:dyDescent="0.3">
      <c r="A127">
        <v>10373</v>
      </c>
      <c r="B127" t="s">
        <v>536</v>
      </c>
      <c r="C127">
        <v>4</v>
      </c>
      <c r="D127" s="131">
        <v>36165</v>
      </c>
      <c r="E127" s="131">
        <v>36193</v>
      </c>
      <c r="F127" s="131">
        <v>36171</v>
      </c>
      <c r="G127">
        <v>3</v>
      </c>
      <c r="H127">
        <v>124.12</v>
      </c>
      <c r="I127" t="s">
        <v>537</v>
      </c>
      <c r="J127" t="s">
        <v>539</v>
      </c>
      <c r="K127" t="s">
        <v>540</v>
      </c>
      <c r="L127" t="s">
        <v>541</v>
      </c>
      <c r="N127" t="s">
        <v>542</v>
      </c>
      <c r="O127">
        <v>1708</v>
      </c>
    </row>
    <row r="128" spans="1:15" x14ac:dyDescent="0.3">
      <c r="A128">
        <v>10374</v>
      </c>
      <c r="B128" t="s">
        <v>954</v>
      </c>
      <c r="C128">
        <v>1</v>
      </c>
      <c r="D128" s="131">
        <v>36165</v>
      </c>
      <c r="E128" s="131">
        <v>36193</v>
      </c>
      <c r="F128" s="131">
        <v>36169</v>
      </c>
      <c r="G128">
        <v>3</v>
      </c>
      <c r="H128">
        <v>3.94</v>
      </c>
      <c r="I128" t="s">
        <v>988</v>
      </c>
      <c r="J128" t="s">
        <v>957</v>
      </c>
      <c r="K128" t="s">
        <v>958</v>
      </c>
      <c r="M128" t="s">
        <v>959</v>
      </c>
      <c r="N128" t="s">
        <v>960</v>
      </c>
      <c r="O128">
        <v>459</v>
      </c>
    </row>
    <row r="129" spans="1:15" x14ac:dyDescent="0.3">
      <c r="A129">
        <v>10375</v>
      </c>
      <c r="B129" t="s">
        <v>528</v>
      </c>
      <c r="C129">
        <v>3</v>
      </c>
      <c r="D129" s="131">
        <v>36166</v>
      </c>
      <c r="E129" s="131">
        <v>36194</v>
      </c>
      <c r="F129" s="131">
        <v>36169</v>
      </c>
      <c r="G129">
        <v>2</v>
      </c>
      <c r="H129">
        <v>20.12</v>
      </c>
      <c r="I129" t="s">
        <v>529</v>
      </c>
      <c r="J129" t="s">
        <v>531</v>
      </c>
      <c r="K129" t="s">
        <v>532</v>
      </c>
      <c r="L129" t="s">
        <v>496</v>
      </c>
      <c r="M129" t="s">
        <v>533</v>
      </c>
      <c r="N129" t="s">
        <v>498</v>
      </c>
      <c r="O129">
        <v>338</v>
      </c>
    </row>
    <row r="130" spans="1:15" x14ac:dyDescent="0.3">
      <c r="A130">
        <v>10376</v>
      </c>
      <c r="B130" t="s">
        <v>652</v>
      </c>
      <c r="C130">
        <v>1</v>
      </c>
      <c r="D130" s="131">
        <v>36169</v>
      </c>
      <c r="E130" s="131">
        <v>36197</v>
      </c>
      <c r="F130" s="131">
        <v>36173</v>
      </c>
      <c r="G130">
        <v>2</v>
      </c>
      <c r="H130">
        <v>20.39</v>
      </c>
      <c r="I130" t="s">
        <v>653</v>
      </c>
      <c r="J130" t="s">
        <v>655</v>
      </c>
      <c r="K130" t="s">
        <v>656</v>
      </c>
      <c r="L130" t="s">
        <v>657</v>
      </c>
      <c r="M130" t="s">
        <v>658</v>
      </c>
      <c r="N130" t="s">
        <v>327</v>
      </c>
      <c r="O130">
        <v>420</v>
      </c>
    </row>
    <row r="131" spans="1:15" x14ac:dyDescent="0.3">
      <c r="A131">
        <v>10377</v>
      </c>
      <c r="B131" t="s">
        <v>808</v>
      </c>
      <c r="C131">
        <v>1</v>
      </c>
      <c r="D131" s="131">
        <v>36169</v>
      </c>
      <c r="E131" s="131">
        <v>36197</v>
      </c>
      <c r="F131" s="131">
        <v>36173</v>
      </c>
      <c r="G131">
        <v>3</v>
      </c>
      <c r="H131">
        <v>22.21</v>
      </c>
      <c r="I131" t="s">
        <v>809</v>
      </c>
      <c r="J131" t="s">
        <v>811</v>
      </c>
      <c r="K131" t="s">
        <v>271</v>
      </c>
      <c r="M131" t="s">
        <v>812</v>
      </c>
      <c r="N131" t="s">
        <v>273</v>
      </c>
      <c r="O131">
        <v>1016</v>
      </c>
    </row>
    <row r="132" spans="1:15" x14ac:dyDescent="0.3">
      <c r="A132">
        <v>10378</v>
      </c>
      <c r="B132" t="s">
        <v>432</v>
      </c>
      <c r="C132">
        <v>5</v>
      </c>
      <c r="D132" s="131">
        <v>36170</v>
      </c>
      <c r="E132" s="131">
        <v>36198</v>
      </c>
      <c r="F132" s="131">
        <v>36179</v>
      </c>
      <c r="G132">
        <v>3</v>
      </c>
      <c r="H132">
        <v>5.44</v>
      </c>
      <c r="I132" t="s">
        <v>433</v>
      </c>
      <c r="J132" t="s">
        <v>435</v>
      </c>
      <c r="K132" t="s">
        <v>436</v>
      </c>
      <c r="M132" t="s">
        <v>437</v>
      </c>
      <c r="N132" t="s">
        <v>283</v>
      </c>
      <c r="O132">
        <v>103.2</v>
      </c>
    </row>
    <row r="133" spans="1:15" x14ac:dyDescent="0.3">
      <c r="A133">
        <v>10379</v>
      </c>
      <c r="B133" t="s">
        <v>727</v>
      </c>
      <c r="C133">
        <v>2</v>
      </c>
      <c r="D133" s="131">
        <v>36171</v>
      </c>
      <c r="E133" s="131">
        <v>36199</v>
      </c>
      <c r="F133" s="131">
        <v>36173</v>
      </c>
      <c r="G133">
        <v>1</v>
      </c>
      <c r="H133">
        <v>45.03</v>
      </c>
      <c r="I133" t="s">
        <v>728</v>
      </c>
      <c r="J133" t="s">
        <v>730</v>
      </c>
      <c r="K133" t="s">
        <v>514</v>
      </c>
      <c r="L133" t="s">
        <v>515</v>
      </c>
      <c r="M133" t="s">
        <v>731</v>
      </c>
      <c r="N133" t="s">
        <v>368</v>
      </c>
      <c r="O133">
        <v>959.2</v>
      </c>
    </row>
    <row r="134" spans="1:15" x14ac:dyDescent="0.3">
      <c r="A134">
        <v>10380</v>
      </c>
      <c r="B134" t="s">
        <v>536</v>
      </c>
      <c r="C134">
        <v>8</v>
      </c>
      <c r="D134" s="131">
        <v>36172</v>
      </c>
      <c r="E134" s="131">
        <v>36200</v>
      </c>
      <c r="F134" s="131">
        <v>36207</v>
      </c>
      <c r="G134">
        <v>3</v>
      </c>
      <c r="H134">
        <v>35.03</v>
      </c>
      <c r="I134" t="s">
        <v>537</v>
      </c>
      <c r="J134" t="s">
        <v>539</v>
      </c>
      <c r="K134" t="s">
        <v>540</v>
      </c>
      <c r="L134" t="s">
        <v>541</v>
      </c>
      <c r="N134" t="s">
        <v>542</v>
      </c>
      <c r="O134">
        <v>1419.8</v>
      </c>
    </row>
    <row r="135" spans="1:15" x14ac:dyDescent="0.3">
      <c r="A135">
        <v>10381</v>
      </c>
      <c r="B135" t="s">
        <v>609</v>
      </c>
      <c r="C135">
        <v>3</v>
      </c>
      <c r="D135" s="131">
        <v>36172</v>
      </c>
      <c r="E135" s="131">
        <v>36200</v>
      </c>
      <c r="F135" s="131">
        <v>36173</v>
      </c>
      <c r="G135">
        <v>3</v>
      </c>
      <c r="H135">
        <v>7.99</v>
      </c>
      <c r="I135" t="s">
        <v>610</v>
      </c>
      <c r="J135" t="s">
        <v>612</v>
      </c>
      <c r="K135" t="s">
        <v>613</v>
      </c>
      <c r="L135" t="s">
        <v>614</v>
      </c>
      <c r="M135" t="s">
        <v>615</v>
      </c>
      <c r="N135" t="s">
        <v>507</v>
      </c>
      <c r="O135">
        <v>112</v>
      </c>
    </row>
    <row r="136" spans="1:15" x14ac:dyDescent="0.3">
      <c r="A136">
        <v>10382</v>
      </c>
      <c r="B136" t="s">
        <v>400</v>
      </c>
      <c r="C136">
        <v>4</v>
      </c>
      <c r="D136" s="131">
        <v>36173</v>
      </c>
      <c r="E136" s="131">
        <v>36201</v>
      </c>
      <c r="F136" s="131">
        <v>36176</v>
      </c>
      <c r="G136">
        <v>1</v>
      </c>
      <c r="H136">
        <v>94.77</v>
      </c>
      <c r="I136" t="s">
        <v>401</v>
      </c>
      <c r="J136" t="s">
        <v>404</v>
      </c>
      <c r="K136" t="s">
        <v>405</v>
      </c>
      <c r="M136" t="s">
        <v>406</v>
      </c>
      <c r="N136" t="s">
        <v>216</v>
      </c>
      <c r="O136">
        <v>2900</v>
      </c>
    </row>
    <row r="137" spans="1:15" x14ac:dyDescent="0.3">
      <c r="A137">
        <v>10383</v>
      </c>
      <c r="B137" t="s">
        <v>267</v>
      </c>
      <c r="C137">
        <v>8</v>
      </c>
      <c r="D137" s="131">
        <v>36176</v>
      </c>
      <c r="E137" s="131">
        <v>36204</v>
      </c>
      <c r="F137" s="131">
        <v>36178</v>
      </c>
      <c r="G137">
        <v>3</v>
      </c>
      <c r="H137">
        <v>34.24</v>
      </c>
      <c r="I137" t="s">
        <v>268</v>
      </c>
      <c r="J137" t="s">
        <v>982</v>
      </c>
      <c r="K137" t="s">
        <v>983</v>
      </c>
      <c r="L137" t="s">
        <v>984</v>
      </c>
      <c r="M137" t="s">
        <v>985</v>
      </c>
      <c r="N137" t="s">
        <v>273</v>
      </c>
      <c r="O137">
        <v>899</v>
      </c>
    </row>
    <row r="138" spans="1:15" x14ac:dyDescent="0.3">
      <c r="A138">
        <v>10384</v>
      </c>
      <c r="B138" t="s">
        <v>276</v>
      </c>
      <c r="C138">
        <v>3</v>
      </c>
      <c r="D138" s="131">
        <v>36176</v>
      </c>
      <c r="E138" s="131">
        <v>36204</v>
      </c>
      <c r="F138" s="131">
        <v>36180</v>
      </c>
      <c r="G138">
        <v>3</v>
      </c>
      <c r="H138">
        <v>168.64</v>
      </c>
      <c r="I138" t="s">
        <v>277</v>
      </c>
      <c r="J138" t="s">
        <v>280</v>
      </c>
      <c r="K138" t="s">
        <v>281</v>
      </c>
      <c r="M138" t="s">
        <v>282</v>
      </c>
      <c r="N138" t="s">
        <v>283</v>
      </c>
      <c r="O138">
        <v>2222.4</v>
      </c>
    </row>
    <row r="139" spans="1:15" x14ac:dyDescent="0.3">
      <c r="A139">
        <v>10385</v>
      </c>
      <c r="B139" t="s">
        <v>831</v>
      </c>
      <c r="C139">
        <v>1</v>
      </c>
      <c r="D139" s="131">
        <v>36177</v>
      </c>
      <c r="E139" s="131">
        <v>36205</v>
      </c>
      <c r="F139" s="131">
        <v>36183</v>
      </c>
      <c r="G139">
        <v>2</v>
      </c>
      <c r="H139">
        <v>30.96</v>
      </c>
      <c r="I139" t="s">
        <v>832</v>
      </c>
      <c r="J139" t="s">
        <v>834</v>
      </c>
      <c r="K139" t="s">
        <v>835</v>
      </c>
      <c r="L139" t="s">
        <v>836</v>
      </c>
      <c r="M139" t="s">
        <v>837</v>
      </c>
      <c r="N139" t="s">
        <v>498</v>
      </c>
      <c r="O139">
        <v>864</v>
      </c>
    </row>
    <row r="140" spans="1:15" x14ac:dyDescent="0.3">
      <c r="A140">
        <v>10386</v>
      </c>
      <c r="B140" t="s">
        <v>409</v>
      </c>
      <c r="C140">
        <v>9</v>
      </c>
      <c r="D140" s="131">
        <v>36178</v>
      </c>
      <c r="E140" s="131">
        <v>36192</v>
      </c>
      <c r="F140" s="131">
        <v>36185</v>
      </c>
      <c r="G140">
        <v>3</v>
      </c>
      <c r="H140">
        <v>13.99</v>
      </c>
      <c r="I140" t="s">
        <v>410</v>
      </c>
      <c r="J140" t="s">
        <v>413</v>
      </c>
      <c r="K140" t="s">
        <v>365</v>
      </c>
      <c r="L140" t="s">
        <v>366</v>
      </c>
      <c r="M140" t="s">
        <v>414</v>
      </c>
      <c r="N140" t="s">
        <v>368</v>
      </c>
      <c r="O140">
        <v>166</v>
      </c>
    </row>
    <row r="141" spans="1:15" x14ac:dyDescent="0.3">
      <c r="A141">
        <v>10387</v>
      </c>
      <c r="B141" t="s">
        <v>791</v>
      </c>
      <c r="C141">
        <v>1</v>
      </c>
      <c r="D141" s="131">
        <v>36178</v>
      </c>
      <c r="E141" s="131">
        <v>36206</v>
      </c>
      <c r="F141" s="131">
        <v>36180</v>
      </c>
      <c r="G141">
        <v>2</v>
      </c>
      <c r="H141">
        <v>93.63</v>
      </c>
      <c r="I141" t="s">
        <v>792</v>
      </c>
      <c r="J141" t="s">
        <v>794</v>
      </c>
      <c r="K141" t="s">
        <v>795</v>
      </c>
      <c r="M141" t="s">
        <v>796</v>
      </c>
      <c r="N141" t="s">
        <v>797</v>
      </c>
      <c r="O141">
        <v>1058.4000000000001</v>
      </c>
    </row>
    <row r="142" spans="1:15" x14ac:dyDescent="0.3">
      <c r="A142">
        <v>10388</v>
      </c>
      <c r="B142" t="s">
        <v>808</v>
      </c>
      <c r="C142">
        <v>2</v>
      </c>
      <c r="D142" s="131">
        <v>36179</v>
      </c>
      <c r="E142" s="131">
        <v>36207</v>
      </c>
      <c r="F142" s="131">
        <v>36180</v>
      </c>
      <c r="G142">
        <v>1</v>
      </c>
      <c r="H142">
        <v>34.86</v>
      </c>
      <c r="I142" t="s">
        <v>809</v>
      </c>
      <c r="J142" t="s">
        <v>811</v>
      </c>
      <c r="K142" t="s">
        <v>271</v>
      </c>
      <c r="M142" t="s">
        <v>812</v>
      </c>
      <c r="N142" t="s">
        <v>273</v>
      </c>
      <c r="O142">
        <v>1274</v>
      </c>
    </row>
    <row r="143" spans="1:15" x14ac:dyDescent="0.3">
      <c r="A143">
        <v>10389</v>
      </c>
      <c r="B143" t="s">
        <v>319</v>
      </c>
      <c r="C143">
        <v>4</v>
      </c>
      <c r="D143" s="131">
        <v>36180</v>
      </c>
      <c r="E143" s="131">
        <v>36208</v>
      </c>
      <c r="F143" s="131">
        <v>36184</v>
      </c>
      <c r="G143">
        <v>2</v>
      </c>
      <c r="H143">
        <v>47.42</v>
      </c>
      <c r="I143" t="s">
        <v>320</v>
      </c>
      <c r="J143" t="s">
        <v>323</v>
      </c>
      <c r="K143" t="s">
        <v>324</v>
      </c>
      <c r="L143" t="s">
        <v>325</v>
      </c>
      <c r="M143" t="s">
        <v>326</v>
      </c>
      <c r="N143" t="s">
        <v>327</v>
      </c>
      <c r="O143">
        <v>1832.8</v>
      </c>
    </row>
    <row r="144" spans="1:15" x14ac:dyDescent="0.3">
      <c r="A144">
        <v>10390</v>
      </c>
      <c r="B144" t="s">
        <v>400</v>
      </c>
      <c r="C144">
        <v>6</v>
      </c>
      <c r="D144" s="131">
        <v>36183</v>
      </c>
      <c r="E144" s="131">
        <v>36211</v>
      </c>
      <c r="F144" s="131">
        <v>36186</v>
      </c>
      <c r="G144">
        <v>1</v>
      </c>
      <c r="H144">
        <v>126.38</v>
      </c>
      <c r="I144" t="s">
        <v>401</v>
      </c>
      <c r="J144" t="s">
        <v>404</v>
      </c>
      <c r="K144" t="s">
        <v>405</v>
      </c>
      <c r="M144" t="s">
        <v>406</v>
      </c>
      <c r="N144" t="s">
        <v>216</v>
      </c>
      <c r="O144">
        <v>2275.1999999999998</v>
      </c>
    </row>
    <row r="145" spans="1:15" x14ac:dyDescent="0.3">
      <c r="A145">
        <v>10391</v>
      </c>
      <c r="B145" t="s">
        <v>377</v>
      </c>
      <c r="C145">
        <v>3</v>
      </c>
      <c r="D145" s="131">
        <v>36183</v>
      </c>
      <c r="E145" s="131">
        <v>36211</v>
      </c>
      <c r="F145" s="131">
        <v>36191</v>
      </c>
      <c r="G145">
        <v>3</v>
      </c>
      <c r="H145">
        <v>5.45</v>
      </c>
      <c r="I145" t="s">
        <v>378</v>
      </c>
      <c r="J145" t="s">
        <v>380</v>
      </c>
      <c r="K145" t="s">
        <v>381</v>
      </c>
      <c r="M145" t="s">
        <v>382</v>
      </c>
      <c r="N145" t="s">
        <v>203</v>
      </c>
      <c r="O145">
        <v>86.4</v>
      </c>
    </row>
    <row r="146" spans="1:15" x14ac:dyDescent="0.3">
      <c r="A146">
        <v>10392</v>
      </c>
      <c r="B146" t="s">
        <v>713</v>
      </c>
      <c r="C146">
        <v>2</v>
      </c>
      <c r="D146" s="131">
        <v>36184</v>
      </c>
      <c r="E146" s="131">
        <v>36212</v>
      </c>
      <c r="F146" s="131">
        <v>36192</v>
      </c>
      <c r="G146">
        <v>3</v>
      </c>
      <c r="H146">
        <v>122.46</v>
      </c>
      <c r="I146" t="s">
        <v>714</v>
      </c>
      <c r="J146" t="s">
        <v>716</v>
      </c>
      <c r="K146" t="s">
        <v>717</v>
      </c>
      <c r="M146" t="s">
        <v>718</v>
      </c>
      <c r="N146" t="s">
        <v>216</v>
      </c>
      <c r="O146">
        <v>1440</v>
      </c>
    </row>
    <row r="147" spans="1:15" x14ac:dyDescent="0.3">
      <c r="A147">
        <v>10393</v>
      </c>
      <c r="B147" t="s">
        <v>800</v>
      </c>
      <c r="C147">
        <v>1</v>
      </c>
      <c r="D147" s="131">
        <v>36185</v>
      </c>
      <c r="E147" s="131">
        <v>36213</v>
      </c>
      <c r="F147" s="131">
        <v>36194</v>
      </c>
      <c r="G147">
        <v>3</v>
      </c>
      <c r="H147">
        <v>126.56</v>
      </c>
      <c r="I147" t="s">
        <v>801</v>
      </c>
      <c r="J147" t="s">
        <v>803</v>
      </c>
      <c r="K147" t="s">
        <v>804</v>
      </c>
      <c r="L147" t="s">
        <v>805</v>
      </c>
      <c r="M147" t="s">
        <v>806</v>
      </c>
      <c r="N147" t="s">
        <v>498</v>
      </c>
      <c r="O147">
        <v>3302.6</v>
      </c>
    </row>
    <row r="148" spans="1:15" x14ac:dyDescent="0.3">
      <c r="A148">
        <v>10394</v>
      </c>
      <c r="B148" t="s">
        <v>528</v>
      </c>
      <c r="C148">
        <v>1</v>
      </c>
      <c r="D148" s="131">
        <v>36185</v>
      </c>
      <c r="E148" s="131">
        <v>36213</v>
      </c>
      <c r="F148" s="131">
        <v>36194</v>
      </c>
      <c r="G148">
        <v>3</v>
      </c>
      <c r="H148">
        <v>30.34</v>
      </c>
      <c r="I148" t="s">
        <v>529</v>
      </c>
      <c r="J148" t="s">
        <v>531</v>
      </c>
      <c r="K148" t="s">
        <v>532</v>
      </c>
      <c r="L148" t="s">
        <v>496</v>
      </c>
      <c r="M148" t="s">
        <v>533</v>
      </c>
      <c r="N148" t="s">
        <v>498</v>
      </c>
      <c r="O148">
        <v>442</v>
      </c>
    </row>
    <row r="149" spans="1:15" x14ac:dyDescent="0.3">
      <c r="A149">
        <v>10395</v>
      </c>
      <c r="B149" t="s">
        <v>519</v>
      </c>
      <c r="C149">
        <v>6</v>
      </c>
      <c r="D149" s="131">
        <v>36186</v>
      </c>
      <c r="E149" s="131">
        <v>36214</v>
      </c>
      <c r="F149" s="131">
        <v>36194</v>
      </c>
      <c r="G149">
        <v>1</v>
      </c>
      <c r="H149">
        <v>184.41</v>
      </c>
      <c r="I149" t="s">
        <v>520</v>
      </c>
      <c r="J149" t="s">
        <v>522</v>
      </c>
      <c r="K149" t="s">
        <v>523</v>
      </c>
      <c r="L149" t="s">
        <v>524</v>
      </c>
      <c r="M149" t="s">
        <v>525</v>
      </c>
      <c r="N149" t="s">
        <v>507</v>
      </c>
      <c r="O149">
        <v>2333.1999999999998</v>
      </c>
    </row>
    <row r="150" spans="1:15" x14ac:dyDescent="0.3">
      <c r="A150">
        <v>10396</v>
      </c>
      <c r="B150" t="s">
        <v>131</v>
      </c>
      <c r="C150">
        <v>1</v>
      </c>
      <c r="D150" s="131">
        <v>36187</v>
      </c>
      <c r="E150" s="131">
        <v>36201</v>
      </c>
      <c r="F150" s="131">
        <v>36197</v>
      </c>
      <c r="G150">
        <v>3</v>
      </c>
      <c r="H150">
        <v>135.35</v>
      </c>
      <c r="I150" t="s">
        <v>439</v>
      </c>
      <c r="J150" t="s">
        <v>441</v>
      </c>
      <c r="K150" t="s">
        <v>442</v>
      </c>
      <c r="M150" t="s">
        <v>443</v>
      </c>
      <c r="N150" t="s">
        <v>203</v>
      </c>
      <c r="O150">
        <v>1903.8</v>
      </c>
    </row>
    <row r="151" spans="1:15" x14ac:dyDescent="0.3">
      <c r="A151">
        <v>10397</v>
      </c>
      <c r="B151" t="s">
        <v>721</v>
      </c>
      <c r="C151">
        <v>5</v>
      </c>
      <c r="D151" s="131">
        <v>36187</v>
      </c>
      <c r="E151" s="131">
        <v>36215</v>
      </c>
      <c r="F151" s="131">
        <v>36193</v>
      </c>
      <c r="G151">
        <v>1</v>
      </c>
      <c r="H151">
        <v>60.26</v>
      </c>
      <c r="I151" t="s">
        <v>722</v>
      </c>
      <c r="J151" t="s">
        <v>724</v>
      </c>
      <c r="K151" t="s">
        <v>464</v>
      </c>
      <c r="M151" t="s">
        <v>725</v>
      </c>
      <c r="N151" t="s">
        <v>466</v>
      </c>
      <c r="O151">
        <v>843.2</v>
      </c>
    </row>
    <row r="152" spans="1:15" x14ac:dyDescent="0.3">
      <c r="A152">
        <v>10398</v>
      </c>
      <c r="B152" t="s">
        <v>800</v>
      </c>
      <c r="C152">
        <v>2</v>
      </c>
      <c r="D152" s="131">
        <v>36190</v>
      </c>
      <c r="E152" s="131">
        <v>36218</v>
      </c>
      <c r="F152" s="131">
        <v>36200</v>
      </c>
      <c r="G152">
        <v>3</v>
      </c>
      <c r="H152">
        <v>89.16</v>
      </c>
      <c r="I152" t="s">
        <v>801</v>
      </c>
      <c r="J152" t="s">
        <v>803</v>
      </c>
      <c r="K152" t="s">
        <v>804</v>
      </c>
      <c r="L152" t="s">
        <v>805</v>
      </c>
      <c r="M152" t="s">
        <v>806</v>
      </c>
      <c r="N152" t="s">
        <v>498</v>
      </c>
      <c r="O152">
        <v>2736</v>
      </c>
    </row>
    <row r="153" spans="1:15" x14ac:dyDescent="0.3">
      <c r="A153">
        <v>10399</v>
      </c>
      <c r="B153" t="s">
        <v>891</v>
      </c>
      <c r="C153">
        <v>8</v>
      </c>
      <c r="D153" s="131">
        <v>36191</v>
      </c>
      <c r="E153" s="131">
        <v>36205</v>
      </c>
      <c r="F153" s="131">
        <v>36199</v>
      </c>
      <c r="G153">
        <v>3</v>
      </c>
      <c r="H153">
        <v>27.36</v>
      </c>
      <c r="I153" t="s">
        <v>892</v>
      </c>
      <c r="J153" t="s">
        <v>894</v>
      </c>
      <c r="K153" t="s">
        <v>895</v>
      </c>
      <c r="M153" t="s">
        <v>896</v>
      </c>
      <c r="N153" t="s">
        <v>821</v>
      </c>
      <c r="O153">
        <v>1765.6</v>
      </c>
    </row>
    <row r="154" spans="1:15" x14ac:dyDescent="0.3">
      <c r="A154">
        <v>10400</v>
      </c>
      <c r="B154" t="s">
        <v>393</v>
      </c>
      <c r="C154">
        <v>1</v>
      </c>
      <c r="D154" s="131">
        <v>36192</v>
      </c>
      <c r="E154" s="131">
        <v>36220</v>
      </c>
      <c r="F154" s="131">
        <v>36207</v>
      </c>
      <c r="G154">
        <v>3</v>
      </c>
      <c r="H154">
        <v>83.93</v>
      </c>
      <c r="I154" t="s">
        <v>394</v>
      </c>
      <c r="J154" t="s">
        <v>396</v>
      </c>
      <c r="K154" t="s">
        <v>271</v>
      </c>
      <c r="M154" t="s">
        <v>397</v>
      </c>
      <c r="N154" t="s">
        <v>273</v>
      </c>
      <c r="O154">
        <v>3063</v>
      </c>
    </row>
    <row r="155" spans="1:15" x14ac:dyDescent="0.3">
      <c r="A155">
        <v>10401</v>
      </c>
      <c r="B155" t="s">
        <v>753</v>
      </c>
      <c r="C155">
        <v>1</v>
      </c>
      <c r="D155" s="131">
        <v>36192</v>
      </c>
      <c r="E155" s="131">
        <v>36220</v>
      </c>
      <c r="F155" s="131">
        <v>36201</v>
      </c>
      <c r="G155">
        <v>1</v>
      </c>
      <c r="H155">
        <v>12.51</v>
      </c>
      <c r="I155" t="s">
        <v>754</v>
      </c>
      <c r="J155" t="s">
        <v>757</v>
      </c>
      <c r="K155" t="s">
        <v>758</v>
      </c>
      <c r="L155" t="s">
        <v>759</v>
      </c>
      <c r="M155" t="s">
        <v>760</v>
      </c>
      <c r="N155" t="s">
        <v>498</v>
      </c>
      <c r="O155">
        <v>3868.6</v>
      </c>
    </row>
    <row r="156" spans="1:15" x14ac:dyDescent="0.3">
      <c r="A156">
        <v>10402</v>
      </c>
      <c r="B156" t="s">
        <v>400</v>
      </c>
      <c r="C156">
        <v>8</v>
      </c>
      <c r="D156" s="131">
        <v>36193</v>
      </c>
      <c r="E156" s="131">
        <v>36235</v>
      </c>
      <c r="F156" s="131">
        <v>36201</v>
      </c>
      <c r="G156">
        <v>2</v>
      </c>
      <c r="H156">
        <v>67.88</v>
      </c>
      <c r="I156" t="s">
        <v>401</v>
      </c>
      <c r="J156" t="s">
        <v>404</v>
      </c>
      <c r="K156" t="s">
        <v>405</v>
      </c>
      <c r="M156" t="s">
        <v>406</v>
      </c>
      <c r="N156" t="s">
        <v>216</v>
      </c>
      <c r="O156">
        <v>2713.5</v>
      </c>
    </row>
    <row r="157" spans="1:15" x14ac:dyDescent="0.3">
      <c r="A157">
        <v>10403</v>
      </c>
      <c r="B157" t="s">
        <v>400</v>
      </c>
      <c r="C157">
        <v>4</v>
      </c>
      <c r="D157" s="131">
        <v>36194</v>
      </c>
      <c r="E157" s="131">
        <v>36222</v>
      </c>
      <c r="F157" s="131">
        <v>36200</v>
      </c>
      <c r="G157">
        <v>3</v>
      </c>
      <c r="H157">
        <v>73.790000000000006</v>
      </c>
      <c r="I157" t="s">
        <v>401</v>
      </c>
      <c r="J157" t="s">
        <v>404</v>
      </c>
      <c r="K157" t="s">
        <v>405</v>
      </c>
      <c r="M157" t="s">
        <v>406</v>
      </c>
      <c r="N157" t="s">
        <v>216</v>
      </c>
      <c r="O157">
        <v>1005.9</v>
      </c>
    </row>
    <row r="158" spans="1:15" x14ac:dyDescent="0.3">
      <c r="A158">
        <v>10404</v>
      </c>
      <c r="B158" t="s">
        <v>635</v>
      </c>
      <c r="C158">
        <v>2</v>
      </c>
      <c r="D158" s="131">
        <v>36194</v>
      </c>
      <c r="E158" s="131">
        <v>36222</v>
      </c>
      <c r="F158" s="131">
        <v>36199</v>
      </c>
      <c r="G158">
        <v>1</v>
      </c>
      <c r="H158">
        <v>155.97</v>
      </c>
      <c r="I158" t="s">
        <v>636</v>
      </c>
      <c r="J158" t="s">
        <v>638</v>
      </c>
      <c r="K158" t="s">
        <v>639</v>
      </c>
      <c r="M158" t="s">
        <v>640</v>
      </c>
      <c r="N158" t="s">
        <v>213</v>
      </c>
      <c r="O158">
        <v>1675</v>
      </c>
    </row>
    <row r="159" spans="1:15" x14ac:dyDescent="0.3">
      <c r="A159">
        <v>10405</v>
      </c>
      <c r="B159" t="s">
        <v>618</v>
      </c>
      <c r="C159">
        <v>1</v>
      </c>
      <c r="D159" s="131">
        <v>36197</v>
      </c>
      <c r="E159" s="131">
        <v>36225</v>
      </c>
      <c r="F159" s="131">
        <v>36213</v>
      </c>
      <c r="G159">
        <v>1</v>
      </c>
      <c r="H159">
        <v>34.82</v>
      </c>
      <c r="I159" t="s">
        <v>619</v>
      </c>
      <c r="J159" t="s">
        <v>621</v>
      </c>
      <c r="K159" t="s">
        <v>622</v>
      </c>
      <c r="L159" t="s">
        <v>623</v>
      </c>
      <c r="M159" t="s">
        <v>624</v>
      </c>
      <c r="N159" t="s">
        <v>507</v>
      </c>
      <c r="O159">
        <v>400</v>
      </c>
    </row>
    <row r="160" spans="1:15" x14ac:dyDescent="0.3">
      <c r="A160">
        <v>10406</v>
      </c>
      <c r="B160" t="s">
        <v>734</v>
      </c>
      <c r="C160">
        <v>7</v>
      </c>
      <c r="D160" s="131">
        <v>36198</v>
      </c>
      <c r="E160" s="131">
        <v>36240</v>
      </c>
      <c r="F160" s="131">
        <v>36204</v>
      </c>
      <c r="G160">
        <v>1</v>
      </c>
      <c r="H160">
        <v>108.04</v>
      </c>
      <c r="I160" t="s">
        <v>735</v>
      </c>
      <c r="J160" t="s">
        <v>737</v>
      </c>
      <c r="K160" t="s">
        <v>365</v>
      </c>
      <c r="L160" t="s">
        <v>366</v>
      </c>
      <c r="M160" t="s">
        <v>738</v>
      </c>
      <c r="N160" t="s">
        <v>368</v>
      </c>
      <c r="O160">
        <v>2018.2</v>
      </c>
    </row>
    <row r="161" spans="1:15" x14ac:dyDescent="0.3">
      <c r="A161">
        <v>10407</v>
      </c>
      <c r="B161" t="s">
        <v>690</v>
      </c>
      <c r="C161">
        <v>2</v>
      </c>
      <c r="D161" s="131">
        <v>36198</v>
      </c>
      <c r="E161" s="131">
        <v>36226</v>
      </c>
      <c r="F161" s="131">
        <v>36221</v>
      </c>
      <c r="G161">
        <v>2</v>
      </c>
      <c r="H161">
        <v>91.48</v>
      </c>
      <c r="I161" t="s">
        <v>691</v>
      </c>
      <c r="J161" t="s">
        <v>693</v>
      </c>
      <c r="K161" t="s">
        <v>694</v>
      </c>
      <c r="M161" t="s">
        <v>695</v>
      </c>
      <c r="N161" t="s">
        <v>203</v>
      </c>
      <c r="O161">
        <v>1194</v>
      </c>
    </row>
    <row r="162" spans="1:15" x14ac:dyDescent="0.3">
      <c r="A162">
        <v>10408</v>
      </c>
      <c r="B162" t="s">
        <v>423</v>
      </c>
      <c r="C162">
        <v>8</v>
      </c>
      <c r="D162" s="131">
        <v>36199</v>
      </c>
      <c r="E162" s="131">
        <v>36227</v>
      </c>
      <c r="F162" s="131">
        <v>36205</v>
      </c>
      <c r="G162">
        <v>1</v>
      </c>
      <c r="H162">
        <v>11.26</v>
      </c>
      <c r="I162" t="s">
        <v>424</v>
      </c>
      <c r="J162" t="s">
        <v>427</v>
      </c>
      <c r="K162" t="s">
        <v>428</v>
      </c>
      <c r="M162" t="s">
        <v>429</v>
      </c>
      <c r="N162" t="s">
        <v>201</v>
      </c>
      <c r="O162">
        <v>1622.4</v>
      </c>
    </row>
    <row r="163" spans="1:15" x14ac:dyDescent="0.3">
      <c r="A163">
        <v>10409</v>
      </c>
      <c r="B163" t="s">
        <v>675</v>
      </c>
      <c r="C163">
        <v>3</v>
      </c>
      <c r="D163" s="131">
        <v>36200</v>
      </c>
      <c r="E163" s="131">
        <v>36228</v>
      </c>
      <c r="F163" s="131">
        <v>36205</v>
      </c>
      <c r="G163">
        <v>1</v>
      </c>
      <c r="H163">
        <v>29.83</v>
      </c>
      <c r="I163" t="s">
        <v>676</v>
      </c>
      <c r="J163" t="s">
        <v>678</v>
      </c>
      <c r="K163" t="s">
        <v>341</v>
      </c>
      <c r="M163" t="s">
        <v>342</v>
      </c>
      <c r="N163" t="s">
        <v>343</v>
      </c>
      <c r="O163">
        <v>319.2</v>
      </c>
    </row>
    <row r="164" spans="1:15" x14ac:dyDescent="0.3">
      <c r="A164">
        <v>10410</v>
      </c>
      <c r="B164" t="s">
        <v>319</v>
      </c>
      <c r="C164">
        <v>3</v>
      </c>
      <c r="D164" s="131">
        <v>36201</v>
      </c>
      <c r="E164" s="131">
        <v>36229</v>
      </c>
      <c r="F164" s="131">
        <v>36206</v>
      </c>
      <c r="G164">
        <v>3</v>
      </c>
      <c r="H164">
        <v>2.4</v>
      </c>
      <c r="I164" t="s">
        <v>320</v>
      </c>
      <c r="J164" t="s">
        <v>323</v>
      </c>
      <c r="K164" t="s">
        <v>324</v>
      </c>
      <c r="L164" t="s">
        <v>325</v>
      </c>
      <c r="M164" t="s">
        <v>326</v>
      </c>
      <c r="N164" t="s">
        <v>327</v>
      </c>
      <c r="O164">
        <v>802</v>
      </c>
    </row>
    <row r="165" spans="1:15" x14ac:dyDescent="0.3">
      <c r="A165">
        <v>10411</v>
      </c>
      <c r="B165" t="s">
        <v>319</v>
      </c>
      <c r="C165">
        <v>9</v>
      </c>
      <c r="D165" s="131">
        <v>36201</v>
      </c>
      <c r="E165" s="131">
        <v>36229</v>
      </c>
      <c r="F165" s="131">
        <v>36212</v>
      </c>
      <c r="G165">
        <v>3</v>
      </c>
      <c r="H165">
        <v>23.65</v>
      </c>
      <c r="I165" t="s">
        <v>320</v>
      </c>
      <c r="J165" t="s">
        <v>323</v>
      </c>
      <c r="K165" t="s">
        <v>324</v>
      </c>
      <c r="L165" t="s">
        <v>325</v>
      </c>
      <c r="M165" t="s">
        <v>326</v>
      </c>
      <c r="N165" t="s">
        <v>327</v>
      </c>
      <c r="O165">
        <v>1208.5</v>
      </c>
    </row>
    <row r="166" spans="1:15" x14ac:dyDescent="0.3">
      <c r="A166">
        <v>10412</v>
      </c>
      <c r="B166" t="s">
        <v>923</v>
      </c>
      <c r="C166">
        <v>8</v>
      </c>
      <c r="D166" s="131">
        <v>36204</v>
      </c>
      <c r="E166" s="131">
        <v>36232</v>
      </c>
      <c r="F166" s="131">
        <v>36206</v>
      </c>
      <c r="G166">
        <v>2</v>
      </c>
      <c r="H166">
        <v>3.77</v>
      </c>
      <c r="I166" t="s">
        <v>924</v>
      </c>
      <c r="J166" t="s">
        <v>926</v>
      </c>
      <c r="K166" t="s">
        <v>927</v>
      </c>
      <c r="M166" t="s">
        <v>928</v>
      </c>
      <c r="N166" t="s">
        <v>929</v>
      </c>
      <c r="O166">
        <v>372</v>
      </c>
    </row>
    <row r="167" spans="1:15" x14ac:dyDescent="0.3">
      <c r="A167">
        <v>10413</v>
      </c>
      <c r="B167" t="s">
        <v>568</v>
      </c>
      <c r="C167">
        <v>3</v>
      </c>
      <c r="D167" s="131">
        <v>36205</v>
      </c>
      <c r="E167" s="131">
        <v>36233</v>
      </c>
      <c r="F167" s="131">
        <v>36207</v>
      </c>
      <c r="G167">
        <v>2</v>
      </c>
      <c r="H167">
        <v>95.66</v>
      </c>
      <c r="I167" t="s">
        <v>569</v>
      </c>
      <c r="J167" t="s">
        <v>571</v>
      </c>
      <c r="K167" t="s">
        <v>572</v>
      </c>
      <c r="M167" t="s">
        <v>573</v>
      </c>
      <c r="N167" t="s">
        <v>201</v>
      </c>
      <c r="O167">
        <v>2123.1999999999998</v>
      </c>
    </row>
    <row r="168" spans="1:15" x14ac:dyDescent="0.3">
      <c r="A168">
        <v>10414</v>
      </c>
      <c r="B168" t="s">
        <v>409</v>
      </c>
      <c r="C168">
        <v>2</v>
      </c>
      <c r="D168" s="131">
        <v>36205</v>
      </c>
      <c r="E168" s="131">
        <v>36233</v>
      </c>
      <c r="F168" s="131">
        <v>36208</v>
      </c>
      <c r="G168">
        <v>3</v>
      </c>
      <c r="H168">
        <v>21.48</v>
      </c>
      <c r="I168" t="s">
        <v>410</v>
      </c>
      <c r="J168" t="s">
        <v>413</v>
      </c>
      <c r="K168" t="s">
        <v>365</v>
      </c>
      <c r="L168" t="s">
        <v>366</v>
      </c>
      <c r="M168" t="s">
        <v>414</v>
      </c>
      <c r="N168" t="s">
        <v>368</v>
      </c>
      <c r="O168">
        <v>231.4</v>
      </c>
    </row>
    <row r="169" spans="1:15" x14ac:dyDescent="0.3">
      <c r="A169">
        <v>10415</v>
      </c>
      <c r="B169" t="s">
        <v>528</v>
      </c>
      <c r="C169">
        <v>3</v>
      </c>
      <c r="D169" s="131">
        <v>36206</v>
      </c>
      <c r="E169" s="131">
        <v>36234</v>
      </c>
      <c r="F169" s="131">
        <v>36215</v>
      </c>
      <c r="G169">
        <v>1</v>
      </c>
      <c r="H169">
        <v>0.2</v>
      </c>
      <c r="I169" t="s">
        <v>529</v>
      </c>
      <c r="J169" t="s">
        <v>531</v>
      </c>
      <c r="K169" t="s">
        <v>532</v>
      </c>
      <c r="L169" t="s">
        <v>496</v>
      </c>
      <c r="M169" t="s">
        <v>533</v>
      </c>
      <c r="N169" t="s">
        <v>498</v>
      </c>
      <c r="O169">
        <v>102.4</v>
      </c>
    </row>
    <row r="170" spans="1:15" x14ac:dyDescent="0.3">
      <c r="A170">
        <v>10416</v>
      </c>
      <c r="B170" t="s">
        <v>923</v>
      </c>
      <c r="C170">
        <v>8</v>
      </c>
      <c r="D170" s="131">
        <v>36207</v>
      </c>
      <c r="E170" s="131">
        <v>36235</v>
      </c>
      <c r="F170" s="131">
        <v>36218</v>
      </c>
      <c r="G170">
        <v>3</v>
      </c>
      <c r="H170">
        <v>22.72</v>
      </c>
      <c r="I170" t="s">
        <v>924</v>
      </c>
      <c r="J170" t="s">
        <v>926</v>
      </c>
      <c r="K170" t="s">
        <v>927</v>
      </c>
      <c r="M170" t="s">
        <v>928</v>
      </c>
      <c r="N170" t="s">
        <v>929</v>
      </c>
      <c r="O170">
        <v>720</v>
      </c>
    </row>
    <row r="171" spans="1:15" x14ac:dyDescent="0.3">
      <c r="A171">
        <v>10417</v>
      </c>
      <c r="B171" t="s">
        <v>815</v>
      </c>
      <c r="C171">
        <v>4</v>
      </c>
      <c r="D171" s="131">
        <v>36207</v>
      </c>
      <c r="E171" s="131">
        <v>36235</v>
      </c>
      <c r="F171" s="131">
        <v>36219</v>
      </c>
      <c r="G171">
        <v>3</v>
      </c>
      <c r="H171">
        <v>70.290000000000006</v>
      </c>
      <c r="I171" t="s">
        <v>816</v>
      </c>
      <c r="J171" t="s">
        <v>818</v>
      </c>
      <c r="K171" t="s">
        <v>819</v>
      </c>
      <c r="M171" t="s">
        <v>820</v>
      </c>
      <c r="N171" t="s">
        <v>821</v>
      </c>
      <c r="O171">
        <v>11283.2</v>
      </c>
    </row>
    <row r="172" spans="1:15" x14ac:dyDescent="0.3">
      <c r="A172">
        <v>10418</v>
      </c>
      <c r="B172" t="s">
        <v>740</v>
      </c>
      <c r="C172">
        <v>4</v>
      </c>
      <c r="D172" s="131">
        <v>36208</v>
      </c>
      <c r="E172" s="131">
        <v>36236</v>
      </c>
      <c r="F172" s="131">
        <v>36215</v>
      </c>
      <c r="G172">
        <v>1</v>
      </c>
      <c r="H172">
        <v>17.55</v>
      </c>
      <c r="I172" t="s">
        <v>741</v>
      </c>
      <c r="J172" t="s">
        <v>743</v>
      </c>
      <c r="K172" t="s">
        <v>744</v>
      </c>
      <c r="M172" t="s">
        <v>745</v>
      </c>
      <c r="N172" t="s">
        <v>203</v>
      </c>
      <c r="O172">
        <v>1814.8</v>
      </c>
    </row>
    <row r="173" spans="1:15" x14ac:dyDescent="0.3">
      <c r="A173">
        <v>10419</v>
      </c>
      <c r="B173" t="s">
        <v>777</v>
      </c>
      <c r="C173">
        <v>4</v>
      </c>
      <c r="D173" s="131">
        <v>36211</v>
      </c>
      <c r="E173" s="131">
        <v>36239</v>
      </c>
      <c r="F173" s="131">
        <v>36221</v>
      </c>
      <c r="G173">
        <v>2</v>
      </c>
      <c r="H173">
        <v>137.35</v>
      </c>
      <c r="I173" t="s">
        <v>778</v>
      </c>
      <c r="J173" t="s">
        <v>978</v>
      </c>
      <c r="K173" t="s">
        <v>781</v>
      </c>
      <c r="M173" t="s">
        <v>979</v>
      </c>
      <c r="N173" t="s">
        <v>219</v>
      </c>
      <c r="O173">
        <v>2208</v>
      </c>
    </row>
    <row r="174" spans="1:15" x14ac:dyDescent="0.3">
      <c r="A174">
        <v>10420</v>
      </c>
      <c r="B174" t="s">
        <v>931</v>
      </c>
      <c r="C174">
        <v>3</v>
      </c>
      <c r="D174" s="131">
        <v>36212</v>
      </c>
      <c r="E174" s="131">
        <v>36240</v>
      </c>
      <c r="F174" s="131">
        <v>36218</v>
      </c>
      <c r="G174">
        <v>1</v>
      </c>
      <c r="H174">
        <v>44.12</v>
      </c>
      <c r="I174" t="s">
        <v>932</v>
      </c>
      <c r="J174" t="s">
        <v>934</v>
      </c>
      <c r="K174" t="s">
        <v>935</v>
      </c>
      <c r="L174" t="s">
        <v>366</v>
      </c>
      <c r="M174" t="s">
        <v>936</v>
      </c>
      <c r="N174" t="s">
        <v>368</v>
      </c>
      <c r="O174">
        <v>1897.6</v>
      </c>
    </row>
    <row r="175" spans="1:15" x14ac:dyDescent="0.3">
      <c r="A175">
        <v>10421</v>
      </c>
      <c r="B175" t="s">
        <v>727</v>
      </c>
      <c r="C175">
        <v>8</v>
      </c>
      <c r="D175" s="131">
        <v>36212</v>
      </c>
      <c r="E175" s="131">
        <v>36254</v>
      </c>
      <c r="F175" s="131">
        <v>36218</v>
      </c>
      <c r="G175">
        <v>1</v>
      </c>
      <c r="H175">
        <v>99.23</v>
      </c>
      <c r="I175" t="s">
        <v>728</v>
      </c>
      <c r="J175" t="s">
        <v>730</v>
      </c>
      <c r="K175" t="s">
        <v>514</v>
      </c>
      <c r="L175" t="s">
        <v>515</v>
      </c>
      <c r="M175" t="s">
        <v>731</v>
      </c>
      <c r="N175" t="s">
        <v>368</v>
      </c>
      <c r="O175">
        <v>1273.2</v>
      </c>
    </row>
    <row r="176" spans="1:15" x14ac:dyDescent="0.3">
      <c r="A176">
        <v>10422</v>
      </c>
      <c r="B176" t="s">
        <v>452</v>
      </c>
      <c r="C176">
        <v>2</v>
      </c>
      <c r="D176" s="131">
        <v>36213</v>
      </c>
      <c r="E176" s="131">
        <v>36241</v>
      </c>
      <c r="F176" s="131">
        <v>36222</v>
      </c>
      <c r="G176">
        <v>1</v>
      </c>
      <c r="H176">
        <v>3.02</v>
      </c>
      <c r="I176" t="s">
        <v>453</v>
      </c>
      <c r="J176" t="s">
        <v>455</v>
      </c>
      <c r="K176" t="s">
        <v>456</v>
      </c>
      <c r="M176" t="s">
        <v>457</v>
      </c>
      <c r="N176" t="s">
        <v>213</v>
      </c>
      <c r="O176">
        <v>49.8</v>
      </c>
    </row>
    <row r="177" spans="1:15" x14ac:dyDescent="0.3">
      <c r="A177">
        <v>10423</v>
      </c>
      <c r="B177" t="s">
        <v>484</v>
      </c>
      <c r="C177">
        <v>6</v>
      </c>
      <c r="D177" s="131">
        <v>36214</v>
      </c>
      <c r="E177" s="131">
        <v>36228</v>
      </c>
      <c r="F177" s="131">
        <v>36246</v>
      </c>
      <c r="G177">
        <v>3</v>
      </c>
      <c r="H177">
        <v>24.5</v>
      </c>
      <c r="I177" t="s">
        <v>485</v>
      </c>
      <c r="J177" t="s">
        <v>487</v>
      </c>
      <c r="K177" t="s">
        <v>488</v>
      </c>
      <c r="L177" t="s">
        <v>366</v>
      </c>
      <c r="M177" t="s">
        <v>489</v>
      </c>
      <c r="N177" t="s">
        <v>368</v>
      </c>
      <c r="O177">
        <v>1020</v>
      </c>
    </row>
    <row r="178" spans="1:15" x14ac:dyDescent="0.3">
      <c r="A178">
        <v>10424</v>
      </c>
      <c r="B178" t="s">
        <v>652</v>
      </c>
      <c r="C178">
        <v>7</v>
      </c>
      <c r="D178" s="131">
        <v>36214</v>
      </c>
      <c r="E178" s="131">
        <v>36242</v>
      </c>
      <c r="F178" s="131">
        <v>36218</v>
      </c>
      <c r="G178">
        <v>2</v>
      </c>
      <c r="H178">
        <v>370.61</v>
      </c>
      <c r="I178" t="s">
        <v>653</v>
      </c>
      <c r="J178" t="s">
        <v>655</v>
      </c>
      <c r="K178" t="s">
        <v>656</v>
      </c>
      <c r="L178" t="s">
        <v>657</v>
      </c>
      <c r="M178" t="s">
        <v>658</v>
      </c>
      <c r="N178" t="s">
        <v>327</v>
      </c>
      <c r="O178">
        <v>11493.2</v>
      </c>
    </row>
    <row r="179" spans="1:15" x14ac:dyDescent="0.3">
      <c r="A179">
        <v>10425</v>
      </c>
      <c r="B179" t="s">
        <v>568</v>
      </c>
      <c r="C179">
        <v>6</v>
      </c>
      <c r="D179" s="131">
        <v>36215</v>
      </c>
      <c r="E179" s="131">
        <v>36243</v>
      </c>
      <c r="F179" s="131">
        <v>36236</v>
      </c>
      <c r="G179">
        <v>2</v>
      </c>
      <c r="H179">
        <v>7.93</v>
      </c>
      <c r="I179" t="s">
        <v>569</v>
      </c>
      <c r="J179" t="s">
        <v>571</v>
      </c>
      <c r="K179" t="s">
        <v>572</v>
      </c>
      <c r="M179" t="s">
        <v>573</v>
      </c>
      <c r="N179" t="s">
        <v>201</v>
      </c>
      <c r="O179">
        <v>480</v>
      </c>
    </row>
    <row r="180" spans="1:15" x14ac:dyDescent="0.3">
      <c r="A180">
        <v>10426</v>
      </c>
      <c r="B180" t="s">
        <v>469</v>
      </c>
      <c r="C180">
        <v>4</v>
      </c>
      <c r="D180" s="131">
        <v>36218</v>
      </c>
      <c r="E180" s="131">
        <v>36246</v>
      </c>
      <c r="F180" s="131">
        <v>36228</v>
      </c>
      <c r="G180">
        <v>1</v>
      </c>
      <c r="H180">
        <v>18.690000000000001</v>
      </c>
      <c r="I180" t="s">
        <v>986</v>
      </c>
      <c r="J180" t="s">
        <v>472</v>
      </c>
      <c r="K180" t="s">
        <v>473</v>
      </c>
      <c r="M180" t="s">
        <v>987</v>
      </c>
      <c r="N180" t="s">
        <v>215</v>
      </c>
      <c r="O180">
        <v>338.2</v>
      </c>
    </row>
    <row r="181" spans="1:15" x14ac:dyDescent="0.3">
      <c r="A181">
        <v>10427</v>
      </c>
      <c r="B181" t="s">
        <v>713</v>
      </c>
      <c r="C181">
        <v>4</v>
      </c>
      <c r="D181" s="131">
        <v>36218</v>
      </c>
      <c r="E181" s="131">
        <v>36246</v>
      </c>
      <c r="F181" s="131">
        <v>36253</v>
      </c>
      <c r="G181">
        <v>2</v>
      </c>
      <c r="H181">
        <v>31.29</v>
      </c>
      <c r="I181" t="s">
        <v>714</v>
      </c>
      <c r="J181" t="s">
        <v>716</v>
      </c>
      <c r="K181" t="s">
        <v>717</v>
      </c>
      <c r="M181" t="s">
        <v>718</v>
      </c>
      <c r="N181" t="s">
        <v>216</v>
      </c>
      <c r="O181">
        <v>651</v>
      </c>
    </row>
    <row r="182" spans="1:15" x14ac:dyDescent="0.3">
      <c r="A182">
        <v>10428</v>
      </c>
      <c r="B182" t="s">
        <v>763</v>
      </c>
      <c r="C182">
        <v>7</v>
      </c>
      <c r="D182" s="131">
        <v>36219</v>
      </c>
      <c r="E182" s="131">
        <v>36247</v>
      </c>
      <c r="F182" s="131">
        <v>36226</v>
      </c>
      <c r="G182">
        <v>1</v>
      </c>
      <c r="H182">
        <v>11.09</v>
      </c>
      <c r="I182" t="s">
        <v>764</v>
      </c>
      <c r="J182" t="s">
        <v>766</v>
      </c>
      <c r="K182" t="s">
        <v>767</v>
      </c>
      <c r="M182" t="s">
        <v>768</v>
      </c>
      <c r="N182" t="s">
        <v>213</v>
      </c>
      <c r="O182">
        <v>192</v>
      </c>
    </row>
    <row r="183" spans="1:15" x14ac:dyDescent="0.3">
      <c r="A183">
        <v>10429</v>
      </c>
      <c r="B183" t="s">
        <v>536</v>
      </c>
      <c r="C183">
        <v>3</v>
      </c>
      <c r="D183" s="131">
        <v>36220</v>
      </c>
      <c r="E183" s="131">
        <v>36262</v>
      </c>
      <c r="F183" s="131">
        <v>36229</v>
      </c>
      <c r="G183">
        <v>2</v>
      </c>
      <c r="H183">
        <v>56.63</v>
      </c>
      <c r="I183" t="s">
        <v>537</v>
      </c>
      <c r="J183" t="s">
        <v>539</v>
      </c>
      <c r="K183" t="s">
        <v>540</v>
      </c>
      <c r="L183" t="s">
        <v>541</v>
      </c>
      <c r="N183" t="s">
        <v>542</v>
      </c>
      <c r="O183">
        <v>1748.5</v>
      </c>
    </row>
    <row r="184" spans="1:15" x14ac:dyDescent="0.3">
      <c r="A184">
        <v>10430</v>
      </c>
      <c r="B184" t="s">
        <v>400</v>
      </c>
      <c r="C184">
        <v>4</v>
      </c>
      <c r="D184" s="131">
        <v>36221</v>
      </c>
      <c r="E184" s="131">
        <v>36235</v>
      </c>
      <c r="F184" s="131">
        <v>36225</v>
      </c>
      <c r="G184">
        <v>1</v>
      </c>
      <c r="H184">
        <v>458.78</v>
      </c>
      <c r="I184" t="s">
        <v>401</v>
      </c>
      <c r="J184" t="s">
        <v>404</v>
      </c>
      <c r="K184" t="s">
        <v>405</v>
      </c>
      <c r="M184" t="s">
        <v>406</v>
      </c>
      <c r="N184" t="s">
        <v>216</v>
      </c>
      <c r="O184">
        <v>5796</v>
      </c>
    </row>
    <row r="185" spans="1:15" x14ac:dyDescent="0.3">
      <c r="A185">
        <v>10431</v>
      </c>
      <c r="B185" t="s">
        <v>319</v>
      </c>
      <c r="C185">
        <v>4</v>
      </c>
      <c r="D185" s="131">
        <v>36221</v>
      </c>
      <c r="E185" s="131">
        <v>36235</v>
      </c>
      <c r="F185" s="131">
        <v>36229</v>
      </c>
      <c r="G185">
        <v>2</v>
      </c>
      <c r="H185">
        <v>44.17</v>
      </c>
      <c r="I185" t="s">
        <v>320</v>
      </c>
      <c r="J185" t="s">
        <v>323</v>
      </c>
      <c r="K185" t="s">
        <v>324</v>
      </c>
      <c r="L185" t="s">
        <v>325</v>
      </c>
      <c r="M185" t="s">
        <v>326</v>
      </c>
      <c r="N185" t="s">
        <v>327</v>
      </c>
      <c r="O185">
        <v>2523</v>
      </c>
    </row>
    <row r="186" spans="1:15" x14ac:dyDescent="0.3">
      <c r="A186">
        <v>10432</v>
      </c>
      <c r="B186" t="s">
        <v>831</v>
      </c>
      <c r="C186">
        <v>3</v>
      </c>
      <c r="D186" s="131">
        <v>36222</v>
      </c>
      <c r="E186" s="131">
        <v>36236</v>
      </c>
      <c r="F186" s="131">
        <v>36229</v>
      </c>
      <c r="G186">
        <v>2</v>
      </c>
      <c r="H186">
        <v>4.34</v>
      </c>
      <c r="I186" t="s">
        <v>832</v>
      </c>
      <c r="J186" t="s">
        <v>834</v>
      </c>
      <c r="K186" t="s">
        <v>835</v>
      </c>
      <c r="L186" t="s">
        <v>836</v>
      </c>
      <c r="M186" t="s">
        <v>837</v>
      </c>
      <c r="N186" t="s">
        <v>498</v>
      </c>
      <c r="O186">
        <v>485</v>
      </c>
    </row>
    <row r="187" spans="1:15" x14ac:dyDescent="0.3">
      <c r="A187">
        <v>10433</v>
      </c>
      <c r="B187" t="s">
        <v>721</v>
      </c>
      <c r="C187">
        <v>3</v>
      </c>
      <c r="D187" s="131">
        <v>36225</v>
      </c>
      <c r="E187" s="131">
        <v>36253</v>
      </c>
      <c r="F187" s="131">
        <v>36254</v>
      </c>
      <c r="G187">
        <v>3</v>
      </c>
      <c r="H187">
        <v>73.83</v>
      </c>
      <c r="I187" t="s">
        <v>722</v>
      </c>
      <c r="J187" t="s">
        <v>724</v>
      </c>
      <c r="K187" t="s">
        <v>464</v>
      </c>
      <c r="M187" t="s">
        <v>725</v>
      </c>
      <c r="N187" t="s">
        <v>466</v>
      </c>
      <c r="O187">
        <v>851.2</v>
      </c>
    </row>
    <row r="188" spans="1:15" x14ac:dyDescent="0.3">
      <c r="A188">
        <v>10434</v>
      </c>
      <c r="B188" t="s">
        <v>432</v>
      </c>
      <c r="C188">
        <v>3</v>
      </c>
      <c r="D188" s="131">
        <v>36225</v>
      </c>
      <c r="E188" s="131">
        <v>36253</v>
      </c>
      <c r="F188" s="131">
        <v>36235</v>
      </c>
      <c r="G188">
        <v>2</v>
      </c>
      <c r="H188">
        <v>17.920000000000002</v>
      </c>
      <c r="I188" t="s">
        <v>433</v>
      </c>
      <c r="J188" t="s">
        <v>435</v>
      </c>
      <c r="K188" t="s">
        <v>436</v>
      </c>
      <c r="M188" t="s">
        <v>437</v>
      </c>
      <c r="N188" t="s">
        <v>283</v>
      </c>
      <c r="O188">
        <v>360</v>
      </c>
    </row>
    <row r="189" spans="1:15" x14ac:dyDescent="0.3">
      <c r="A189">
        <v>10435</v>
      </c>
      <c r="B189" t="s">
        <v>370</v>
      </c>
      <c r="C189">
        <v>8</v>
      </c>
      <c r="D189" s="131">
        <v>36226</v>
      </c>
      <c r="E189" s="131">
        <v>36268</v>
      </c>
      <c r="F189" s="131">
        <v>36229</v>
      </c>
      <c r="G189">
        <v>2</v>
      </c>
      <c r="H189">
        <v>9.2100000000000009</v>
      </c>
      <c r="I189" t="s">
        <v>371</v>
      </c>
      <c r="J189" t="s">
        <v>373</v>
      </c>
      <c r="K189" t="s">
        <v>271</v>
      </c>
      <c r="M189" t="s">
        <v>374</v>
      </c>
      <c r="N189" t="s">
        <v>273</v>
      </c>
      <c r="O189">
        <v>631.6</v>
      </c>
    </row>
    <row r="190" spans="1:15" x14ac:dyDescent="0.3">
      <c r="A190">
        <v>10436</v>
      </c>
      <c r="B190" t="s">
        <v>294</v>
      </c>
      <c r="C190">
        <v>3</v>
      </c>
      <c r="D190" s="131">
        <v>36227</v>
      </c>
      <c r="E190" s="131">
        <v>36255</v>
      </c>
      <c r="F190" s="131">
        <v>36233</v>
      </c>
      <c r="G190">
        <v>2</v>
      </c>
      <c r="H190">
        <v>156.66</v>
      </c>
      <c r="I190" t="s">
        <v>295</v>
      </c>
      <c r="J190" t="s">
        <v>298</v>
      </c>
      <c r="K190" t="s">
        <v>299</v>
      </c>
      <c r="M190" t="s">
        <v>300</v>
      </c>
      <c r="N190" t="s">
        <v>201</v>
      </c>
      <c r="O190">
        <v>2210.8000000000002</v>
      </c>
    </row>
    <row r="191" spans="1:15" x14ac:dyDescent="0.3">
      <c r="A191">
        <v>10437</v>
      </c>
      <c r="B191" t="s">
        <v>923</v>
      </c>
      <c r="C191">
        <v>8</v>
      </c>
      <c r="D191" s="131">
        <v>36227</v>
      </c>
      <c r="E191" s="131">
        <v>36255</v>
      </c>
      <c r="F191" s="131">
        <v>36234</v>
      </c>
      <c r="G191">
        <v>1</v>
      </c>
      <c r="H191">
        <v>19.97</v>
      </c>
      <c r="I191" t="s">
        <v>924</v>
      </c>
      <c r="J191" t="s">
        <v>926</v>
      </c>
      <c r="K191" t="s">
        <v>927</v>
      </c>
      <c r="M191" t="s">
        <v>928</v>
      </c>
      <c r="N191" t="s">
        <v>929</v>
      </c>
      <c r="O191">
        <v>393</v>
      </c>
    </row>
    <row r="192" spans="1:15" x14ac:dyDescent="0.3">
      <c r="A192">
        <v>10438</v>
      </c>
      <c r="B192" t="s">
        <v>863</v>
      </c>
      <c r="C192">
        <v>3</v>
      </c>
      <c r="D192" s="131">
        <v>36228</v>
      </c>
      <c r="E192" s="131">
        <v>36256</v>
      </c>
      <c r="F192" s="131">
        <v>36236</v>
      </c>
      <c r="G192">
        <v>2</v>
      </c>
      <c r="H192">
        <v>8.24</v>
      </c>
      <c r="I192" t="s">
        <v>864</v>
      </c>
      <c r="J192" t="s">
        <v>866</v>
      </c>
      <c r="K192" t="s">
        <v>867</v>
      </c>
      <c r="M192" t="s">
        <v>868</v>
      </c>
      <c r="N192" t="s">
        <v>203</v>
      </c>
      <c r="O192">
        <v>567.5</v>
      </c>
    </row>
    <row r="193" spans="1:15" x14ac:dyDescent="0.3">
      <c r="A193">
        <v>10439</v>
      </c>
      <c r="B193" t="s">
        <v>652</v>
      </c>
      <c r="C193">
        <v>6</v>
      </c>
      <c r="D193" s="131">
        <v>36229</v>
      </c>
      <c r="E193" s="131">
        <v>36257</v>
      </c>
      <c r="F193" s="131">
        <v>36232</v>
      </c>
      <c r="G193">
        <v>3</v>
      </c>
      <c r="H193">
        <v>4.07</v>
      </c>
      <c r="I193" t="s">
        <v>653</v>
      </c>
      <c r="J193" t="s">
        <v>655</v>
      </c>
      <c r="K193" t="s">
        <v>656</v>
      </c>
      <c r="L193" t="s">
        <v>657</v>
      </c>
      <c r="M193" t="s">
        <v>658</v>
      </c>
      <c r="N193" t="s">
        <v>327</v>
      </c>
      <c r="O193">
        <v>1078</v>
      </c>
    </row>
    <row r="194" spans="1:15" x14ac:dyDescent="0.3">
      <c r="A194">
        <v>10440</v>
      </c>
      <c r="B194" t="s">
        <v>800</v>
      </c>
      <c r="C194">
        <v>4</v>
      </c>
      <c r="D194" s="131">
        <v>36232</v>
      </c>
      <c r="E194" s="131">
        <v>36260</v>
      </c>
      <c r="F194" s="131">
        <v>36250</v>
      </c>
      <c r="G194">
        <v>2</v>
      </c>
      <c r="H194">
        <v>86.53</v>
      </c>
      <c r="I194" t="s">
        <v>801</v>
      </c>
      <c r="J194" t="s">
        <v>803</v>
      </c>
      <c r="K194" t="s">
        <v>804</v>
      </c>
      <c r="L194" t="s">
        <v>805</v>
      </c>
      <c r="M194" t="s">
        <v>806</v>
      </c>
      <c r="N194" t="s">
        <v>498</v>
      </c>
      <c r="O194">
        <v>5793.1</v>
      </c>
    </row>
    <row r="195" spans="1:15" x14ac:dyDescent="0.3">
      <c r="A195">
        <v>10441</v>
      </c>
      <c r="B195" t="s">
        <v>681</v>
      </c>
      <c r="C195">
        <v>3</v>
      </c>
      <c r="D195" s="131">
        <v>36232</v>
      </c>
      <c r="E195" s="131">
        <v>36274</v>
      </c>
      <c r="F195" s="131">
        <v>36264</v>
      </c>
      <c r="G195">
        <v>2</v>
      </c>
      <c r="H195">
        <v>73.02</v>
      </c>
      <c r="I195" t="s">
        <v>682</v>
      </c>
      <c r="J195" t="s">
        <v>684</v>
      </c>
      <c r="K195" t="s">
        <v>685</v>
      </c>
      <c r="L195" t="s">
        <v>686</v>
      </c>
      <c r="M195" t="s">
        <v>687</v>
      </c>
      <c r="N195" t="s">
        <v>498</v>
      </c>
      <c r="O195">
        <v>1755</v>
      </c>
    </row>
    <row r="196" spans="1:15" x14ac:dyDescent="0.3">
      <c r="A196">
        <v>10442</v>
      </c>
      <c r="B196" t="s">
        <v>400</v>
      </c>
      <c r="C196">
        <v>3</v>
      </c>
      <c r="D196" s="131">
        <v>36233</v>
      </c>
      <c r="E196" s="131">
        <v>36261</v>
      </c>
      <c r="F196" s="131">
        <v>36240</v>
      </c>
      <c r="G196">
        <v>2</v>
      </c>
      <c r="H196">
        <v>47.94</v>
      </c>
      <c r="I196" t="s">
        <v>401</v>
      </c>
      <c r="J196" t="s">
        <v>404</v>
      </c>
      <c r="K196" t="s">
        <v>405</v>
      </c>
      <c r="M196" t="s">
        <v>406</v>
      </c>
      <c r="N196" t="s">
        <v>216</v>
      </c>
      <c r="O196">
        <v>1792</v>
      </c>
    </row>
    <row r="197" spans="1:15" x14ac:dyDescent="0.3">
      <c r="A197">
        <v>10443</v>
      </c>
      <c r="B197" t="s">
        <v>763</v>
      </c>
      <c r="C197">
        <v>8</v>
      </c>
      <c r="D197" s="131">
        <v>36234</v>
      </c>
      <c r="E197" s="131">
        <v>36262</v>
      </c>
      <c r="F197" s="131">
        <v>36236</v>
      </c>
      <c r="G197">
        <v>1</v>
      </c>
      <c r="H197">
        <v>13.95</v>
      </c>
      <c r="I197" t="s">
        <v>764</v>
      </c>
      <c r="J197" t="s">
        <v>766</v>
      </c>
      <c r="K197" t="s">
        <v>767</v>
      </c>
      <c r="M197" t="s">
        <v>768</v>
      </c>
      <c r="N197" t="s">
        <v>213</v>
      </c>
      <c r="O197">
        <v>537.6</v>
      </c>
    </row>
    <row r="198" spans="1:15" x14ac:dyDescent="0.3">
      <c r="A198">
        <v>10444</v>
      </c>
      <c r="B198" t="s">
        <v>276</v>
      </c>
      <c r="C198">
        <v>3</v>
      </c>
      <c r="D198" s="131">
        <v>36234</v>
      </c>
      <c r="E198" s="131">
        <v>36262</v>
      </c>
      <c r="F198" s="131">
        <v>36243</v>
      </c>
      <c r="G198">
        <v>3</v>
      </c>
      <c r="H198">
        <v>3.5</v>
      </c>
      <c r="I198" t="s">
        <v>277</v>
      </c>
      <c r="J198" t="s">
        <v>280</v>
      </c>
      <c r="K198" t="s">
        <v>281</v>
      </c>
      <c r="M198" t="s">
        <v>282</v>
      </c>
      <c r="N198" t="s">
        <v>283</v>
      </c>
      <c r="O198">
        <v>1031.7</v>
      </c>
    </row>
    <row r="199" spans="1:15" x14ac:dyDescent="0.3">
      <c r="A199">
        <v>10445</v>
      </c>
      <c r="B199" t="s">
        <v>276</v>
      </c>
      <c r="C199">
        <v>3</v>
      </c>
      <c r="D199" s="131">
        <v>36235</v>
      </c>
      <c r="E199" s="131">
        <v>36263</v>
      </c>
      <c r="F199" s="131">
        <v>36242</v>
      </c>
      <c r="G199">
        <v>1</v>
      </c>
      <c r="H199">
        <v>9.3000000000000007</v>
      </c>
      <c r="I199" t="s">
        <v>277</v>
      </c>
      <c r="J199" t="s">
        <v>280</v>
      </c>
      <c r="K199" t="s">
        <v>281</v>
      </c>
      <c r="M199" t="s">
        <v>282</v>
      </c>
      <c r="N199" t="s">
        <v>283</v>
      </c>
      <c r="O199">
        <v>174.9</v>
      </c>
    </row>
    <row r="200" spans="1:15" x14ac:dyDescent="0.3">
      <c r="A200">
        <v>10446</v>
      </c>
      <c r="B200" t="s">
        <v>863</v>
      </c>
      <c r="C200">
        <v>6</v>
      </c>
      <c r="D200" s="131">
        <v>36236</v>
      </c>
      <c r="E200" s="131">
        <v>36264</v>
      </c>
      <c r="F200" s="131">
        <v>36241</v>
      </c>
      <c r="G200">
        <v>1</v>
      </c>
      <c r="H200">
        <v>14.68</v>
      </c>
      <c r="I200" t="s">
        <v>864</v>
      </c>
      <c r="J200" t="s">
        <v>866</v>
      </c>
      <c r="K200" t="s">
        <v>867</v>
      </c>
      <c r="M200" t="s">
        <v>868</v>
      </c>
      <c r="N200" t="s">
        <v>203</v>
      </c>
      <c r="O200">
        <v>273.60000000000002</v>
      </c>
    </row>
    <row r="201" spans="1:15" x14ac:dyDescent="0.3">
      <c r="A201">
        <v>10447</v>
      </c>
      <c r="B201" t="s">
        <v>771</v>
      </c>
      <c r="C201">
        <v>4</v>
      </c>
      <c r="D201" s="131">
        <v>36236</v>
      </c>
      <c r="E201" s="131">
        <v>36264</v>
      </c>
      <c r="F201" s="131">
        <v>36257</v>
      </c>
      <c r="G201">
        <v>2</v>
      </c>
      <c r="H201">
        <v>68.66</v>
      </c>
      <c r="I201" t="s">
        <v>772</v>
      </c>
      <c r="J201" t="s">
        <v>774</v>
      </c>
      <c r="K201" t="s">
        <v>514</v>
      </c>
      <c r="L201" t="s">
        <v>515</v>
      </c>
      <c r="M201" t="s">
        <v>775</v>
      </c>
      <c r="N201" t="s">
        <v>368</v>
      </c>
      <c r="O201">
        <v>914.4</v>
      </c>
    </row>
    <row r="202" spans="1:15" x14ac:dyDescent="0.3">
      <c r="A202">
        <v>10448</v>
      </c>
      <c r="B202" t="s">
        <v>747</v>
      </c>
      <c r="C202">
        <v>4</v>
      </c>
      <c r="D202" s="131">
        <v>36239</v>
      </c>
      <c r="E202" s="131">
        <v>36267</v>
      </c>
      <c r="F202" s="131">
        <v>36246</v>
      </c>
      <c r="G202">
        <v>2</v>
      </c>
      <c r="H202">
        <v>38.82</v>
      </c>
      <c r="I202" t="s">
        <v>748</v>
      </c>
      <c r="J202" t="s">
        <v>750</v>
      </c>
      <c r="K202" t="s">
        <v>341</v>
      </c>
      <c r="M202" t="s">
        <v>342</v>
      </c>
      <c r="N202" t="s">
        <v>343</v>
      </c>
      <c r="O202">
        <v>443.4</v>
      </c>
    </row>
    <row r="203" spans="1:15" x14ac:dyDescent="0.3">
      <c r="A203">
        <v>10449</v>
      </c>
      <c r="B203" t="s">
        <v>294</v>
      </c>
      <c r="C203">
        <v>3</v>
      </c>
      <c r="D203" s="131">
        <v>36240</v>
      </c>
      <c r="E203" s="131">
        <v>36268</v>
      </c>
      <c r="F203" s="131">
        <v>36249</v>
      </c>
      <c r="G203">
        <v>2</v>
      </c>
      <c r="H203">
        <v>53.3</v>
      </c>
      <c r="I203" t="s">
        <v>295</v>
      </c>
      <c r="J203" t="s">
        <v>298</v>
      </c>
      <c r="K203" t="s">
        <v>299</v>
      </c>
      <c r="M203" t="s">
        <v>300</v>
      </c>
      <c r="N203" t="s">
        <v>201</v>
      </c>
      <c r="O203">
        <v>1838.2</v>
      </c>
    </row>
    <row r="204" spans="1:15" x14ac:dyDescent="0.3">
      <c r="A204">
        <v>10450</v>
      </c>
      <c r="B204" t="s">
        <v>899</v>
      </c>
      <c r="C204">
        <v>8</v>
      </c>
      <c r="D204" s="131">
        <v>36241</v>
      </c>
      <c r="E204" s="131">
        <v>36269</v>
      </c>
      <c r="F204" s="131">
        <v>36261</v>
      </c>
      <c r="G204">
        <v>2</v>
      </c>
      <c r="H204">
        <v>7.23</v>
      </c>
      <c r="I204" t="s">
        <v>900</v>
      </c>
      <c r="J204" t="s">
        <v>902</v>
      </c>
      <c r="K204" t="s">
        <v>903</v>
      </c>
      <c r="M204" t="s">
        <v>904</v>
      </c>
      <c r="N204" t="s">
        <v>201</v>
      </c>
      <c r="O204">
        <v>531.4</v>
      </c>
    </row>
    <row r="205" spans="1:15" x14ac:dyDescent="0.3">
      <c r="A205">
        <v>10451</v>
      </c>
      <c r="B205" t="s">
        <v>740</v>
      </c>
      <c r="C205">
        <v>4</v>
      </c>
      <c r="D205" s="131">
        <v>36241</v>
      </c>
      <c r="E205" s="131">
        <v>36255</v>
      </c>
      <c r="F205" s="131">
        <v>36262</v>
      </c>
      <c r="G205">
        <v>3</v>
      </c>
      <c r="H205">
        <v>189.09</v>
      </c>
      <c r="I205" t="s">
        <v>741</v>
      </c>
      <c r="J205" t="s">
        <v>743</v>
      </c>
      <c r="K205" t="s">
        <v>744</v>
      </c>
      <c r="M205" t="s">
        <v>745</v>
      </c>
      <c r="N205" t="s">
        <v>203</v>
      </c>
      <c r="O205">
        <v>4277.3999999999996</v>
      </c>
    </row>
    <row r="206" spans="1:15" x14ac:dyDescent="0.3">
      <c r="A206">
        <v>10452</v>
      </c>
      <c r="B206" t="s">
        <v>800</v>
      </c>
      <c r="C206">
        <v>8</v>
      </c>
      <c r="D206" s="131">
        <v>36242</v>
      </c>
      <c r="E206" s="131">
        <v>36270</v>
      </c>
      <c r="F206" s="131">
        <v>36248</v>
      </c>
      <c r="G206">
        <v>1</v>
      </c>
      <c r="H206">
        <v>140.26</v>
      </c>
      <c r="I206" t="s">
        <v>801</v>
      </c>
      <c r="J206" t="s">
        <v>803</v>
      </c>
      <c r="K206" t="s">
        <v>804</v>
      </c>
      <c r="L206" t="s">
        <v>805</v>
      </c>
      <c r="M206" t="s">
        <v>806</v>
      </c>
      <c r="N206" t="s">
        <v>498</v>
      </c>
      <c r="O206">
        <v>2096</v>
      </c>
    </row>
    <row r="207" spans="1:15" x14ac:dyDescent="0.3">
      <c r="A207">
        <v>10453</v>
      </c>
      <c r="B207" t="s">
        <v>267</v>
      </c>
      <c r="C207">
        <v>1</v>
      </c>
      <c r="D207" s="131">
        <v>36243</v>
      </c>
      <c r="E207" s="131">
        <v>36271</v>
      </c>
      <c r="F207" s="131">
        <v>36248</v>
      </c>
      <c r="G207">
        <v>2</v>
      </c>
      <c r="H207">
        <v>25.36</v>
      </c>
      <c r="I207" t="s">
        <v>268</v>
      </c>
      <c r="J207" t="s">
        <v>982</v>
      </c>
      <c r="K207" t="s">
        <v>983</v>
      </c>
      <c r="L207" t="s">
        <v>984</v>
      </c>
      <c r="M207" t="s">
        <v>985</v>
      </c>
      <c r="N207" t="s">
        <v>273</v>
      </c>
      <c r="O207">
        <v>453</v>
      </c>
    </row>
    <row r="208" spans="1:15" x14ac:dyDescent="0.3">
      <c r="A208">
        <v>10454</v>
      </c>
      <c r="B208" t="s">
        <v>568</v>
      </c>
      <c r="C208">
        <v>4</v>
      </c>
      <c r="D208" s="131">
        <v>36243</v>
      </c>
      <c r="E208" s="131">
        <v>36271</v>
      </c>
      <c r="F208" s="131">
        <v>36247</v>
      </c>
      <c r="G208">
        <v>3</v>
      </c>
      <c r="H208">
        <v>2.74</v>
      </c>
      <c r="I208" t="s">
        <v>569</v>
      </c>
      <c r="J208" t="s">
        <v>571</v>
      </c>
      <c r="K208" t="s">
        <v>572</v>
      </c>
      <c r="M208" t="s">
        <v>573</v>
      </c>
      <c r="N208" t="s">
        <v>201</v>
      </c>
      <c r="O208">
        <v>414</v>
      </c>
    </row>
    <row r="209" spans="1:15" x14ac:dyDescent="0.3">
      <c r="A209">
        <v>10455</v>
      </c>
      <c r="B209" t="s">
        <v>923</v>
      </c>
      <c r="C209">
        <v>8</v>
      </c>
      <c r="D209" s="131">
        <v>36246</v>
      </c>
      <c r="E209" s="131">
        <v>36288</v>
      </c>
      <c r="F209" s="131">
        <v>36253</v>
      </c>
      <c r="G209">
        <v>2</v>
      </c>
      <c r="H209">
        <v>180.45</v>
      </c>
      <c r="I209" t="s">
        <v>924</v>
      </c>
      <c r="J209" t="s">
        <v>926</v>
      </c>
      <c r="K209" t="s">
        <v>927</v>
      </c>
      <c r="M209" t="s">
        <v>928</v>
      </c>
      <c r="N209" t="s">
        <v>929</v>
      </c>
      <c r="O209">
        <v>2684</v>
      </c>
    </row>
    <row r="210" spans="1:15" x14ac:dyDescent="0.3">
      <c r="A210">
        <v>10456</v>
      </c>
      <c r="B210" t="s">
        <v>553</v>
      </c>
      <c r="C210">
        <v>8</v>
      </c>
      <c r="D210" s="131">
        <v>36247</v>
      </c>
      <c r="E210" s="131">
        <v>36289</v>
      </c>
      <c r="F210" s="131">
        <v>36250</v>
      </c>
      <c r="G210">
        <v>2</v>
      </c>
      <c r="H210">
        <v>8.1199999999999992</v>
      </c>
      <c r="I210" t="s">
        <v>554</v>
      </c>
      <c r="J210" t="s">
        <v>556</v>
      </c>
      <c r="K210" t="s">
        <v>557</v>
      </c>
      <c r="M210" t="s">
        <v>558</v>
      </c>
      <c r="N210" t="s">
        <v>203</v>
      </c>
      <c r="O210">
        <v>656</v>
      </c>
    </row>
    <row r="211" spans="1:15" x14ac:dyDescent="0.3">
      <c r="A211">
        <v>10457</v>
      </c>
      <c r="B211" t="s">
        <v>553</v>
      </c>
      <c r="C211">
        <v>2</v>
      </c>
      <c r="D211" s="131">
        <v>36247</v>
      </c>
      <c r="E211" s="131">
        <v>36275</v>
      </c>
      <c r="F211" s="131">
        <v>36253</v>
      </c>
      <c r="G211">
        <v>1</v>
      </c>
      <c r="H211">
        <v>11.57</v>
      </c>
      <c r="I211" t="s">
        <v>554</v>
      </c>
      <c r="J211" t="s">
        <v>556</v>
      </c>
      <c r="K211" t="s">
        <v>557</v>
      </c>
      <c r="M211" t="s">
        <v>558</v>
      </c>
      <c r="N211" t="s">
        <v>203</v>
      </c>
      <c r="O211">
        <v>1584</v>
      </c>
    </row>
    <row r="212" spans="1:15" x14ac:dyDescent="0.3">
      <c r="A212">
        <v>10458</v>
      </c>
      <c r="B212" t="s">
        <v>840</v>
      </c>
      <c r="C212">
        <v>7</v>
      </c>
      <c r="D212" s="131">
        <v>36248</v>
      </c>
      <c r="E212" s="131">
        <v>36276</v>
      </c>
      <c r="F212" s="131">
        <v>36254</v>
      </c>
      <c r="G212">
        <v>3</v>
      </c>
      <c r="H212">
        <v>147.06</v>
      </c>
      <c r="I212" t="s">
        <v>841</v>
      </c>
      <c r="J212" t="s">
        <v>843</v>
      </c>
      <c r="K212" t="s">
        <v>844</v>
      </c>
      <c r="M212" t="s">
        <v>845</v>
      </c>
      <c r="N212" t="s">
        <v>649</v>
      </c>
      <c r="O212">
        <v>3891</v>
      </c>
    </row>
    <row r="213" spans="1:15" x14ac:dyDescent="0.3">
      <c r="A213">
        <v>10459</v>
      </c>
      <c r="B213" t="s">
        <v>899</v>
      </c>
      <c r="C213">
        <v>4</v>
      </c>
      <c r="D213" s="131">
        <v>36249</v>
      </c>
      <c r="E213" s="131">
        <v>36277</v>
      </c>
      <c r="F213" s="131">
        <v>36250</v>
      </c>
      <c r="G213">
        <v>2</v>
      </c>
      <c r="H213">
        <v>25.09</v>
      </c>
      <c r="I213" t="s">
        <v>900</v>
      </c>
      <c r="J213" t="s">
        <v>902</v>
      </c>
      <c r="K213" t="s">
        <v>903</v>
      </c>
      <c r="M213" t="s">
        <v>904</v>
      </c>
      <c r="N213" t="s">
        <v>201</v>
      </c>
      <c r="O213">
        <v>1688</v>
      </c>
    </row>
    <row r="214" spans="1:15" x14ac:dyDescent="0.3">
      <c r="A214">
        <v>10460</v>
      </c>
      <c r="B214" t="s">
        <v>432</v>
      </c>
      <c r="C214">
        <v>8</v>
      </c>
      <c r="D214" s="131">
        <v>36250</v>
      </c>
      <c r="E214" s="131">
        <v>36278</v>
      </c>
      <c r="F214" s="131">
        <v>36253</v>
      </c>
      <c r="G214">
        <v>1</v>
      </c>
      <c r="H214">
        <v>16.27</v>
      </c>
      <c r="I214" t="s">
        <v>433</v>
      </c>
      <c r="J214" t="s">
        <v>435</v>
      </c>
      <c r="K214" t="s">
        <v>436</v>
      </c>
      <c r="M214" t="s">
        <v>437</v>
      </c>
      <c r="N214" t="s">
        <v>283</v>
      </c>
      <c r="O214">
        <v>234.8</v>
      </c>
    </row>
    <row r="215" spans="1:15" x14ac:dyDescent="0.3">
      <c r="A215">
        <v>10461</v>
      </c>
      <c r="B215" t="s">
        <v>609</v>
      </c>
      <c r="C215">
        <v>1</v>
      </c>
      <c r="D215" s="131">
        <v>36250</v>
      </c>
      <c r="E215" s="131">
        <v>36278</v>
      </c>
      <c r="F215" s="131">
        <v>36255</v>
      </c>
      <c r="G215">
        <v>3</v>
      </c>
      <c r="H215">
        <v>148.61000000000001</v>
      </c>
      <c r="I215" t="s">
        <v>610</v>
      </c>
      <c r="J215" t="s">
        <v>612</v>
      </c>
      <c r="K215" t="s">
        <v>613</v>
      </c>
      <c r="L215" t="s">
        <v>614</v>
      </c>
      <c r="M215" t="s">
        <v>615</v>
      </c>
      <c r="N215" t="s">
        <v>507</v>
      </c>
      <c r="O215">
        <v>2051.6</v>
      </c>
    </row>
    <row r="216" spans="1:15" x14ac:dyDescent="0.3">
      <c r="A216">
        <v>10462</v>
      </c>
      <c r="B216" t="s">
        <v>370</v>
      </c>
      <c r="C216">
        <v>2</v>
      </c>
      <c r="D216" s="131">
        <v>36253</v>
      </c>
      <c r="E216" s="131">
        <v>36281</v>
      </c>
      <c r="F216" s="131">
        <v>36268</v>
      </c>
      <c r="G216">
        <v>1</v>
      </c>
      <c r="H216">
        <v>6.17</v>
      </c>
      <c r="I216" t="s">
        <v>371</v>
      </c>
      <c r="J216" t="s">
        <v>373</v>
      </c>
      <c r="K216" t="s">
        <v>271</v>
      </c>
      <c r="M216" t="s">
        <v>374</v>
      </c>
      <c r="N216" t="s">
        <v>273</v>
      </c>
      <c r="O216">
        <v>156</v>
      </c>
    </row>
    <row r="217" spans="1:15" x14ac:dyDescent="0.3">
      <c r="A217">
        <v>10463</v>
      </c>
      <c r="B217" t="s">
        <v>840</v>
      </c>
      <c r="C217">
        <v>5</v>
      </c>
      <c r="D217" s="131">
        <v>36254</v>
      </c>
      <c r="E217" s="131">
        <v>36282</v>
      </c>
      <c r="F217" s="131">
        <v>36256</v>
      </c>
      <c r="G217">
        <v>3</v>
      </c>
      <c r="H217">
        <v>14.78</v>
      </c>
      <c r="I217" t="s">
        <v>841</v>
      </c>
      <c r="J217" t="s">
        <v>843</v>
      </c>
      <c r="K217" t="s">
        <v>844</v>
      </c>
      <c r="M217" t="s">
        <v>845</v>
      </c>
      <c r="N217" t="s">
        <v>649</v>
      </c>
      <c r="O217">
        <v>713.3</v>
      </c>
    </row>
    <row r="218" spans="1:15" x14ac:dyDescent="0.3">
      <c r="A218">
        <v>10464</v>
      </c>
      <c r="B218" t="s">
        <v>460</v>
      </c>
      <c r="C218">
        <v>4</v>
      </c>
      <c r="D218" s="131">
        <v>36254</v>
      </c>
      <c r="E218" s="131">
        <v>36282</v>
      </c>
      <c r="F218" s="131">
        <v>36264</v>
      </c>
      <c r="G218">
        <v>2</v>
      </c>
      <c r="H218">
        <v>89</v>
      </c>
      <c r="I218" t="s">
        <v>461</v>
      </c>
      <c r="J218" t="s">
        <v>463</v>
      </c>
      <c r="K218" t="s">
        <v>464</v>
      </c>
      <c r="M218" t="s">
        <v>465</v>
      </c>
      <c r="N218" t="s">
        <v>466</v>
      </c>
      <c r="O218">
        <v>1848</v>
      </c>
    </row>
    <row r="219" spans="1:15" x14ac:dyDescent="0.3">
      <c r="A219">
        <v>10465</v>
      </c>
      <c r="B219" t="s">
        <v>891</v>
      </c>
      <c r="C219">
        <v>1</v>
      </c>
      <c r="D219" s="131">
        <v>36255</v>
      </c>
      <c r="E219" s="131">
        <v>36283</v>
      </c>
      <c r="F219" s="131">
        <v>36264</v>
      </c>
      <c r="G219">
        <v>3</v>
      </c>
      <c r="H219">
        <v>145.04</v>
      </c>
      <c r="I219" t="s">
        <v>892</v>
      </c>
      <c r="J219" t="s">
        <v>894</v>
      </c>
      <c r="K219" t="s">
        <v>895</v>
      </c>
      <c r="M219" t="s">
        <v>896</v>
      </c>
      <c r="N219" t="s">
        <v>821</v>
      </c>
      <c r="O219">
        <v>2719</v>
      </c>
    </row>
    <row r="220" spans="1:15" x14ac:dyDescent="0.3">
      <c r="A220">
        <v>10466</v>
      </c>
      <c r="B220" t="s">
        <v>360</v>
      </c>
      <c r="C220">
        <v>4</v>
      </c>
      <c r="D220" s="131">
        <v>36256</v>
      </c>
      <c r="E220" s="131">
        <v>36284</v>
      </c>
      <c r="F220" s="131">
        <v>36263</v>
      </c>
      <c r="G220">
        <v>1</v>
      </c>
      <c r="H220">
        <v>11.93</v>
      </c>
      <c r="I220" t="s">
        <v>361</v>
      </c>
      <c r="J220" t="s">
        <v>364</v>
      </c>
      <c r="K220" t="s">
        <v>365</v>
      </c>
      <c r="L220" t="s">
        <v>366</v>
      </c>
      <c r="M220" t="s">
        <v>367</v>
      </c>
      <c r="N220" t="s">
        <v>368</v>
      </c>
      <c r="O220">
        <v>216</v>
      </c>
    </row>
    <row r="221" spans="1:15" x14ac:dyDescent="0.3">
      <c r="A221">
        <v>10467</v>
      </c>
      <c r="B221" t="s">
        <v>635</v>
      </c>
      <c r="C221">
        <v>8</v>
      </c>
      <c r="D221" s="131">
        <v>36256</v>
      </c>
      <c r="E221" s="131">
        <v>36284</v>
      </c>
      <c r="F221" s="131">
        <v>36261</v>
      </c>
      <c r="G221">
        <v>2</v>
      </c>
      <c r="H221">
        <v>4.93</v>
      </c>
      <c r="I221" t="s">
        <v>636</v>
      </c>
      <c r="J221" t="s">
        <v>638</v>
      </c>
      <c r="K221" t="s">
        <v>639</v>
      </c>
      <c r="M221" t="s">
        <v>640</v>
      </c>
      <c r="N221" t="s">
        <v>213</v>
      </c>
      <c r="O221">
        <v>235.2</v>
      </c>
    </row>
    <row r="222" spans="1:15" x14ac:dyDescent="0.3">
      <c r="A222">
        <v>10468</v>
      </c>
      <c r="B222" t="s">
        <v>553</v>
      </c>
      <c r="C222">
        <v>3</v>
      </c>
      <c r="D222" s="131">
        <v>36257</v>
      </c>
      <c r="E222" s="131">
        <v>36285</v>
      </c>
      <c r="F222" s="131">
        <v>36262</v>
      </c>
      <c r="G222">
        <v>3</v>
      </c>
      <c r="H222">
        <v>44.12</v>
      </c>
      <c r="I222" t="s">
        <v>554</v>
      </c>
      <c r="J222" t="s">
        <v>556</v>
      </c>
      <c r="K222" t="s">
        <v>557</v>
      </c>
      <c r="M222" t="s">
        <v>558</v>
      </c>
      <c r="N222" t="s">
        <v>203</v>
      </c>
      <c r="O222">
        <v>717.6</v>
      </c>
    </row>
    <row r="223" spans="1:15" x14ac:dyDescent="0.3">
      <c r="A223">
        <v>10469</v>
      </c>
      <c r="B223" t="s">
        <v>938</v>
      </c>
      <c r="C223">
        <v>1</v>
      </c>
      <c r="D223" s="131">
        <v>36260</v>
      </c>
      <c r="E223" s="131">
        <v>36288</v>
      </c>
      <c r="F223" s="131">
        <v>36264</v>
      </c>
      <c r="G223">
        <v>1</v>
      </c>
      <c r="H223">
        <v>60.18</v>
      </c>
      <c r="I223" t="s">
        <v>939</v>
      </c>
      <c r="J223" t="s">
        <v>980</v>
      </c>
      <c r="K223" t="s">
        <v>942</v>
      </c>
      <c r="L223" t="s">
        <v>589</v>
      </c>
      <c r="M223" t="s">
        <v>981</v>
      </c>
      <c r="N223" t="s">
        <v>498</v>
      </c>
      <c r="O223">
        <v>1125.5</v>
      </c>
    </row>
    <row r="224" spans="1:15" x14ac:dyDescent="0.3">
      <c r="A224">
        <v>10470</v>
      </c>
      <c r="B224" t="s">
        <v>311</v>
      </c>
      <c r="C224">
        <v>4</v>
      </c>
      <c r="D224" s="131">
        <v>36261</v>
      </c>
      <c r="E224" s="131">
        <v>36289</v>
      </c>
      <c r="F224" s="131">
        <v>36264</v>
      </c>
      <c r="G224">
        <v>2</v>
      </c>
      <c r="H224">
        <v>64.56</v>
      </c>
      <c r="I224" t="s">
        <v>312</v>
      </c>
      <c r="J224" t="s">
        <v>314</v>
      </c>
      <c r="K224" t="s">
        <v>315</v>
      </c>
      <c r="M224" t="s">
        <v>316</v>
      </c>
      <c r="N224" t="s">
        <v>201</v>
      </c>
      <c r="O224">
        <v>1820.8</v>
      </c>
    </row>
    <row r="225" spans="1:15" x14ac:dyDescent="0.3">
      <c r="A225">
        <v>10471</v>
      </c>
      <c r="B225" t="s">
        <v>330</v>
      </c>
      <c r="C225">
        <v>2</v>
      </c>
      <c r="D225" s="131">
        <v>36261</v>
      </c>
      <c r="E225" s="131">
        <v>36289</v>
      </c>
      <c r="F225" s="131">
        <v>36268</v>
      </c>
      <c r="G225">
        <v>3</v>
      </c>
      <c r="H225">
        <v>45.59</v>
      </c>
      <c r="I225" t="s">
        <v>331</v>
      </c>
      <c r="J225" t="s">
        <v>333</v>
      </c>
      <c r="K225" t="s">
        <v>271</v>
      </c>
      <c r="M225" t="s">
        <v>334</v>
      </c>
      <c r="N225" t="s">
        <v>273</v>
      </c>
      <c r="O225">
        <v>1328</v>
      </c>
    </row>
    <row r="226" spans="1:15" x14ac:dyDescent="0.3">
      <c r="A226">
        <v>10472</v>
      </c>
      <c r="B226" t="s">
        <v>808</v>
      </c>
      <c r="C226">
        <v>8</v>
      </c>
      <c r="D226" s="131">
        <v>36262</v>
      </c>
      <c r="E226" s="131">
        <v>36290</v>
      </c>
      <c r="F226" s="131">
        <v>36269</v>
      </c>
      <c r="G226">
        <v>1</v>
      </c>
      <c r="H226">
        <v>4.2</v>
      </c>
      <c r="I226" t="s">
        <v>809</v>
      </c>
      <c r="J226" t="s">
        <v>811</v>
      </c>
      <c r="K226" t="s">
        <v>271</v>
      </c>
      <c r="M226" t="s">
        <v>812</v>
      </c>
      <c r="N226" t="s">
        <v>273</v>
      </c>
      <c r="O226">
        <v>1051.2</v>
      </c>
    </row>
    <row r="227" spans="1:15" x14ac:dyDescent="0.3">
      <c r="A227">
        <v>10473</v>
      </c>
      <c r="B227" t="s">
        <v>545</v>
      </c>
      <c r="C227">
        <v>1</v>
      </c>
      <c r="D227" s="131">
        <v>36263</v>
      </c>
      <c r="E227" s="131">
        <v>36277</v>
      </c>
      <c r="F227" s="131">
        <v>36271</v>
      </c>
      <c r="G227">
        <v>3</v>
      </c>
      <c r="H227">
        <v>16.37</v>
      </c>
      <c r="I227" t="s">
        <v>546</v>
      </c>
      <c r="J227" t="s">
        <v>548</v>
      </c>
      <c r="K227" t="s">
        <v>549</v>
      </c>
      <c r="L227" t="s">
        <v>550</v>
      </c>
      <c r="M227" t="s">
        <v>551</v>
      </c>
      <c r="N227" t="s">
        <v>273</v>
      </c>
      <c r="O227">
        <v>230.4</v>
      </c>
    </row>
    <row r="228" spans="1:15" x14ac:dyDescent="0.3">
      <c r="A228">
        <v>10474</v>
      </c>
      <c r="B228" t="s">
        <v>706</v>
      </c>
      <c r="C228">
        <v>5</v>
      </c>
      <c r="D228" s="131">
        <v>36263</v>
      </c>
      <c r="E228" s="131">
        <v>36291</v>
      </c>
      <c r="F228" s="131">
        <v>36271</v>
      </c>
      <c r="G228">
        <v>2</v>
      </c>
      <c r="H228">
        <v>83.49</v>
      </c>
      <c r="I228" t="s">
        <v>707</v>
      </c>
      <c r="J228" t="s">
        <v>709</v>
      </c>
      <c r="K228" t="s">
        <v>256</v>
      </c>
      <c r="M228" t="s">
        <v>710</v>
      </c>
      <c r="N228" t="s">
        <v>258</v>
      </c>
      <c r="O228">
        <v>1249.0999999999999</v>
      </c>
    </row>
    <row r="229" spans="1:15" x14ac:dyDescent="0.3">
      <c r="A229">
        <v>10475</v>
      </c>
      <c r="B229" t="s">
        <v>840</v>
      </c>
      <c r="C229">
        <v>9</v>
      </c>
      <c r="D229" s="131">
        <v>36264</v>
      </c>
      <c r="E229" s="131">
        <v>36292</v>
      </c>
      <c r="F229" s="131">
        <v>36285</v>
      </c>
      <c r="G229">
        <v>1</v>
      </c>
      <c r="H229">
        <v>68.52</v>
      </c>
      <c r="I229" t="s">
        <v>841</v>
      </c>
      <c r="J229" t="s">
        <v>843</v>
      </c>
      <c r="K229" t="s">
        <v>844</v>
      </c>
      <c r="M229" t="s">
        <v>845</v>
      </c>
      <c r="N229" t="s">
        <v>649</v>
      </c>
      <c r="O229">
        <v>1770.8</v>
      </c>
    </row>
    <row r="230" spans="1:15" x14ac:dyDescent="0.3">
      <c r="A230">
        <v>10476</v>
      </c>
      <c r="B230" t="s">
        <v>519</v>
      </c>
      <c r="C230">
        <v>8</v>
      </c>
      <c r="D230" s="131">
        <v>36267</v>
      </c>
      <c r="E230" s="131">
        <v>36295</v>
      </c>
      <c r="F230" s="131">
        <v>36274</v>
      </c>
      <c r="G230">
        <v>3</v>
      </c>
      <c r="H230">
        <v>4.41</v>
      </c>
      <c r="I230" t="s">
        <v>520</v>
      </c>
      <c r="J230" t="s">
        <v>522</v>
      </c>
      <c r="K230" t="s">
        <v>523</v>
      </c>
      <c r="L230" t="s">
        <v>524</v>
      </c>
      <c r="M230" t="s">
        <v>525</v>
      </c>
      <c r="N230" t="s">
        <v>507</v>
      </c>
      <c r="O230">
        <v>182.4</v>
      </c>
    </row>
    <row r="231" spans="1:15" x14ac:dyDescent="0.3">
      <c r="A231">
        <v>10477</v>
      </c>
      <c r="B231" t="s">
        <v>721</v>
      </c>
      <c r="C231">
        <v>5</v>
      </c>
      <c r="D231" s="131">
        <v>36267</v>
      </c>
      <c r="E231" s="131">
        <v>36295</v>
      </c>
      <c r="F231" s="131">
        <v>36275</v>
      </c>
      <c r="G231">
        <v>2</v>
      </c>
      <c r="H231">
        <v>13.02</v>
      </c>
      <c r="I231" t="s">
        <v>722</v>
      </c>
      <c r="J231" t="s">
        <v>724</v>
      </c>
      <c r="K231" t="s">
        <v>464</v>
      </c>
      <c r="M231" t="s">
        <v>725</v>
      </c>
      <c r="N231" t="s">
        <v>466</v>
      </c>
      <c r="O231">
        <v>672</v>
      </c>
    </row>
    <row r="232" spans="1:15" x14ac:dyDescent="0.3">
      <c r="A232">
        <v>10478</v>
      </c>
      <c r="B232" t="s">
        <v>899</v>
      </c>
      <c r="C232">
        <v>2</v>
      </c>
      <c r="D232" s="131">
        <v>36268</v>
      </c>
      <c r="E232" s="131">
        <v>36282</v>
      </c>
      <c r="F232" s="131">
        <v>36276</v>
      </c>
      <c r="G232">
        <v>3</v>
      </c>
      <c r="H232">
        <v>4.8099999999999996</v>
      </c>
      <c r="I232" t="s">
        <v>900</v>
      </c>
      <c r="J232" t="s">
        <v>902</v>
      </c>
      <c r="K232" t="s">
        <v>903</v>
      </c>
      <c r="M232" t="s">
        <v>904</v>
      </c>
      <c r="N232" t="s">
        <v>201</v>
      </c>
      <c r="O232">
        <v>496</v>
      </c>
    </row>
    <row r="233" spans="1:15" x14ac:dyDescent="0.3">
      <c r="A233">
        <v>10479</v>
      </c>
      <c r="B233" t="s">
        <v>753</v>
      </c>
      <c r="C233">
        <v>3</v>
      </c>
      <c r="D233" s="131">
        <v>36269</v>
      </c>
      <c r="E233" s="131">
        <v>36297</v>
      </c>
      <c r="F233" s="131">
        <v>36271</v>
      </c>
      <c r="G233">
        <v>3</v>
      </c>
      <c r="H233">
        <v>708.95</v>
      </c>
      <c r="I233" t="s">
        <v>754</v>
      </c>
      <c r="J233" t="s">
        <v>757</v>
      </c>
      <c r="K233" t="s">
        <v>758</v>
      </c>
      <c r="L233" t="s">
        <v>759</v>
      </c>
      <c r="M233" t="s">
        <v>760</v>
      </c>
      <c r="N233" t="s">
        <v>498</v>
      </c>
      <c r="O233">
        <v>10495.6</v>
      </c>
    </row>
    <row r="234" spans="1:15" x14ac:dyDescent="0.3">
      <c r="A234">
        <v>10480</v>
      </c>
      <c r="B234" t="s">
        <v>423</v>
      </c>
      <c r="C234">
        <v>6</v>
      </c>
      <c r="D234" s="131">
        <v>36270</v>
      </c>
      <c r="E234" s="131">
        <v>36298</v>
      </c>
      <c r="F234" s="131">
        <v>36274</v>
      </c>
      <c r="G234">
        <v>2</v>
      </c>
      <c r="H234">
        <v>1.35</v>
      </c>
      <c r="I234" t="s">
        <v>424</v>
      </c>
      <c r="J234" t="s">
        <v>427</v>
      </c>
      <c r="K234" t="s">
        <v>428</v>
      </c>
      <c r="M234" t="s">
        <v>429</v>
      </c>
      <c r="N234" t="s">
        <v>201</v>
      </c>
      <c r="O234">
        <v>756</v>
      </c>
    </row>
    <row r="235" spans="1:15" x14ac:dyDescent="0.3">
      <c r="A235">
        <v>10481</v>
      </c>
      <c r="B235" t="s">
        <v>771</v>
      </c>
      <c r="C235">
        <v>8</v>
      </c>
      <c r="D235" s="131">
        <v>36270</v>
      </c>
      <c r="E235" s="131">
        <v>36298</v>
      </c>
      <c r="F235" s="131">
        <v>36275</v>
      </c>
      <c r="G235">
        <v>2</v>
      </c>
      <c r="H235">
        <v>64.33</v>
      </c>
      <c r="I235" t="s">
        <v>772</v>
      </c>
      <c r="J235" t="s">
        <v>774</v>
      </c>
      <c r="K235" t="s">
        <v>514</v>
      </c>
      <c r="L235" t="s">
        <v>515</v>
      </c>
      <c r="M235" t="s">
        <v>775</v>
      </c>
      <c r="N235" t="s">
        <v>368</v>
      </c>
      <c r="O235">
        <v>1472</v>
      </c>
    </row>
    <row r="236" spans="1:15" x14ac:dyDescent="0.3">
      <c r="A236">
        <v>10482</v>
      </c>
      <c r="B236" t="s">
        <v>584</v>
      </c>
      <c r="C236">
        <v>1</v>
      </c>
      <c r="D236" s="131">
        <v>36271</v>
      </c>
      <c r="E236" s="131">
        <v>36299</v>
      </c>
      <c r="F236" s="131">
        <v>36291</v>
      </c>
      <c r="G236">
        <v>3</v>
      </c>
      <c r="H236">
        <v>7.48</v>
      </c>
      <c r="I236" t="s">
        <v>585</v>
      </c>
      <c r="J236" t="s">
        <v>587</v>
      </c>
      <c r="K236" t="s">
        <v>588</v>
      </c>
      <c r="L236" t="s">
        <v>589</v>
      </c>
      <c r="M236" t="s">
        <v>590</v>
      </c>
      <c r="N236" t="s">
        <v>498</v>
      </c>
      <c r="O236">
        <v>147</v>
      </c>
    </row>
    <row r="237" spans="1:15" x14ac:dyDescent="0.3">
      <c r="A237">
        <v>10483</v>
      </c>
      <c r="B237" t="s">
        <v>938</v>
      </c>
      <c r="C237">
        <v>7</v>
      </c>
      <c r="D237" s="131">
        <v>36274</v>
      </c>
      <c r="E237" s="131">
        <v>36302</v>
      </c>
      <c r="F237" s="131">
        <v>36306</v>
      </c>
      <c r="G237">
        <v>2</v>
      </c>
      <c r="H237">
        <v>15.28</v>
      </c>
      <c r="I237" t="s">
        <v>939</v>
      </c>
      <c r="J237" t="s">
        <v>980</v>
      </c>
      <c r="K237" t="s">
        <v>942</v>
      </c>
      <c r="L237" t="s">
        <v>589</v>
      </c>
      <c r="M237" t="s">
        <v>981</v>
      </c>
      <c r="N237" t="s">
        <v>498</v>
      </c>
      <c r="O237">
        <v>704</v>
      </c>
    </row>
    <row r="238" spans="1:15" x14ac:dyDescent="0.3">
      <c r="A238">
        <v>10484</v>
      </c>
      <c r="B238" t="s">
        <v>330</v>
      </c>
      <c r="C238">
        <v>3</v>
      </c>
      <c r="D238" s="131">
        <v>36274</v>
      </c>
      <c r="E238" s="131">
        <v>36302</v>
      </c>
      <c r="F238" s="131">
        <v>36282</v>
      </c>
      <c r="G238">
        <v>3</v>
      </c>
      <c r="H238">
        <v>6.88</v>
      </c>
      <c r="I238" t="s">
        <v>331</v>
      </c>
      <c r="J238" t="s">
        <v>333</v>
      </c>
      <c r="K238" t="s">
        <v>271</v>
      </c>
      <c r="M238" t="s">
        <v>334</v>
      </c>
      <c r="N238" t="s">
        <v>273</v>
      </c>
      <c r="O238">
        <v>386.2</v>
      </c>
    </row>
    <row r="239" spans="1:15" x14ac:dyDescent="0.3">
      <c r="A239">
        <v>10485</v>
      </c>
      <c r="B239" t="s">
        <v>618</v>
      </c>
      <c r="C239">
        <v>4</v>
      </c>
      <c r="D239" s="131">
        <v>36275</v>
      </c>
      <c r="E239" s="131">
        <v>36289</v>
      </c>
      <c r="F239" s="131">
        <v>36281</v>
      </c>
      <c r="G239">
        <v>2</v>
      </c>
      <c r="H239">
        <v>64.45</v>
      </c>
      <c r="I239" t="s">
        <v>619</v>
      </c>
      <c r="J239" t="s">
        <v>621</v>
      </c>
      <c r="K239" t="s">
        <v>622</v>
      </c>
      <c r="L239" t="s">
        <v>623</v>
      </c>
      <c r="M239" t="s">
        <v>624</v>
      </c>
      <c r="N239" t="s">
        <v>507</v>
      </c>
      <c r="O239">
        <v>1760</v>
      </c>
    </row>
    <row r="240" spans="1:15" x14ac:dyDescent="0.3">
      <c r="A240">
        <v>10486</v>
      </c>
      <c r="B240" t="s">
        <v>519</v>
      </c>
      <c r="C240">
        <v>1</v>
      </c>
      <c r="D240" s="131">
        <v>36276</v>
      </c>
      <c r="E240" s="131">
        <v>36304</v>
      </c>
      <c r="F240" s="131">
        <v>36283</v>
      </c>
      <c r="G240">
        <v>2</v>
      </c>
      <c r="H240">
        <v>30.53</v>
      </c>
      <c r="I240" t="s">
        <v>520</v>
      </c>
      <c r="J240" t="s">
        <v>522</v>
      </c>
      <c r="K240" t="s">
        <v>523</v>
      </c>
      <c r="L240" t="s">
        <v>524</v>
      </c>
      <c r="M240" t="s">
        <v>525</v>
      </c>
      <c r="N240" t="s">
        <v>507</v>
      </c>
      <c r="O240">
        <v>1272</v>
      </c>
    </row>
    <row r="241" spans="1:15" x14ac:dyDescent="0.3">
      <c r="A241">
        <v>10487</v>
      </c>
      <c r="B241" t="s">
        <v>734</v>
      </c>
      <c r="C241">
        <v>2</v>
      </c>
      <c r="D241" s="131">
        <v>36276</v>
      </c>
      <c r="E241" s="131">
        <v>36304</v>
      </c>
      <c r="F241" s="131">
        <v>36278</v>
      </c>
      <c r="G241">
        <v>2</v>
      </c>
      <c r="H241">
        <v>71.069999999999993</v>
      </c>
      <c r="I241" t="s">
        <v>735</v>
      </c>
      <c r="J241" t="s">
        <v>737</v>
      </c>
      <c r="K241" t="s">
        <v>365</v>
      </c>
      <c r="L241" t="s">
        <v>366</v>
      </c>
      <c r="M241" t="s">
        <v>738</v>
      </c>
      <c r="N241" t="s">
        <v>368</v>
      </c>
      <c r="O241">
        <v>925.1</v>
      </c>
    </row>
    <row r="242" spans="1:15" x14ac:dyDescent="0.3">
      <c r="A242">
        <v>10488</v>
      </c>
      <c r="B242" t="s">
        <v>131</v>
      </c>
      <c r="C242">
        <v>8</v>
      </c>
      <c r="D242" s="131">
        <v>36277</v>
      </c>
      <c r="E242" s="131">
        <v>36305</v>
      </c>
      <c r="F242" s="131">
        <v>36283</v>
      </c>
      <c r="G242">
        <v>2</v>
      </c>
      <c r="H242">
        <v>4.93</v>
      </c>
      <c r="I242" t="s">
        <v>439</v>
      </c>
      <c r="J242" t="s">
        <v>441</v>
      </c>
      <c r="K242" t="s">
        <v>442</v>
      </c>
      <c r="M242" t="s">
        <v>443</v>
      </c>
      <c r="N242" t="s">
        <v>203</v>
      </c>
      <c r="O242">
        <v>1560</v>
      </c>
    </row>
    <row r="243" spans="1:15" x14ac:dyDescent="0.3">
      <c r="A243">
        <v>10489</v>
      </c>
      <c r="B243" t="s">
        <v>713</v>
      </c>
      <c r="C243">
        <v>6</v>
      </c>
      <c r="D243" s="131">
        <v>36278</v>
      </c>
      <c r="E243" s="131">
        <v>36306</v>
      </c>
      <c r="F243" s="131">
        <v>36290</v>
      </c>
      <c r="G243">
        <v>2</v>
      </c>
      <c r="H243">
        <v>5.29</v>
      </c>
      <c r="I243" t="s">
        <v>714</v>
      </c>
      <c r="J243" t="s">
        <v>716</v>
      </c>
      <c r="K243" t="s">
        <v>717</v>
      </c>
      <c r="M243" t="s">
        <v>718</v>
      </c>
      <c r="N243" t="s">
        <v>216</v>
      </c>
      <c r="O243">
        <v>502.2</v>
      </c>
    </row>
    <row r="244" spans="1:15" x14ac:dyDescent="0.3">
      <c r="A244">
        <v>10490</v>
      </c>
      <c r="B244" t="s">
        <v>519</v>
      </c>
      <c r="C244">
        <v>7</v>
      </c>
      <c r="D244" s="131">
        <v>36281</v>
      </c>
      <c r="E244" s="131">
        <v>36309</v>
      </c>
      <c r="F244" s="131">
        <v>36284</v>
      </c>
      <c r="G244">
        <v>2</v>
      </c>
      <c r="H244">
        <v>210.19</v>
      </c>
      <c r="I244" t="s">
        <v>520</v>
      </c>
      <c r="J244" t="s">
        <v>522</v>
      </c>
      <c r="K244" t="s">
        <v>523</v>
      </c>
      <c r="L244" t="s">
        <v>524</v>
      </c>
      <c r="M244" t="s">
        <v>525</v>
      </c>
      <c r="N244" t="s">
        <v>507</v>
      </c>
      <c r="O244">
        <v>3163.2</v>
      </c>
    </row>
    <row r="245" spans="1:15" x14ac:dyDescent="0.3">
      <c r="A245">
        <v>10491</v>
      </c>
      <c r="B245" t="s">
        <v>460</v>
      </c>
      <c r="C245">
        <v>8</v>
      </c>
      <c r="D245" s="131">
        <v>36281</v>
      </c>
      <c r="E245" s="131">
        <v>36309</v>
      </c>
      <c r="F245" s="131">
        <v>36289</v>
      </c>
      <c r="G245">
        <v>3</v>
      </c>
      <c r="H245">
        <v>16.96</v>
      </c>
      <c r="I245" t="s">
        <v>461</v>
      </c>
      <c r="J245" t="s">
        <v>463</v>
      </c>
      <c r="K245" t="s">
        <v>464</v>
      </c>
      <c r="M245" t="s">
        <v>465</v>
      </c>
      <c r="N245" t="s">
        <v>466</v>
      </c>
      <c r="O245">
        <v>305.3</v>
      </c>
    </row>
    <row r="246" spans="1:15" x14ac:dyDescent="0.3">
      <c r="A246">
        <v>10492</v>
      </c>
      <c r="B246" t="s">
        <v>319</v>
      </c>
      <c r="C246">
        <v>3</v>
      </c>
      <c r="D246" s="131">
        <v>36282</v>
      </c>
      <c r="E246" s="131">
        <v>36310</v>
      </c>
      <c r="F246" s="131">
        <v>36292</v>
      </c>
      <c r="G246">
        <v>1</v>
      </c>
      <c r="H246">
        <v>62.89</v>
      </c>
      <c r="I246" t="s">
        <v>320</v>
      </c>
      <c r="J246" t="s">
        <v>323</v>
      </c>
      <c r="K246" t="s">
        <v>324</v>
      </c>
      <c r="L246" t="s">
        <v>325</v>
      </c>
      <c r="M246" t="s">
        <v>326</v>
      </c>
      <c r="N246" t="s">
        <v>327</v>
      </c>
      <c r="O246">
        <v>896</v>
      </c>
    </row>
    <row r="247" spans="1:15" x14ac:dyDescent="0.3">
      <c r="A247">
        <v>10493</v>
      </c>
      <c r="B247" t="s">
        <v>568</v>
      </c>
      <c r="C247">
        <v>4</v>
      </c>
      <c r="D247" s="131">
        <v>36283</v>
      </c>
      <c r="E247" s="131">
        <v>36311</v>
      </c>
      <c r="F247" s="131">
        <v>36291</v>
      </c>
      <c r="G247">
        <v>3</v>
      </c>
      <c r="H247">
        <v>10.64</v>
      </c>
      <c r="I247" t="s">
        <v>569</v>
      </c>
      <c r="J247" t="s">
        <v>571</v>
      </c>
      <c r="K247" t="s">
        <v>572</v>
      </c>
      <c r="M247" t="s">
        <v>573</v>
      </c>
      <c r="N247" t="s">
        <v>201</v>
      </c>
      <c r="O247">
        <v>676</v>
      </c>
    </row>
    <row r="248" spans="1:15" x14ac:dyDescent="0.3">
      <c r="A248">
        <v>10494</v>
      </c>
      <c r="B248" t="s">
        <v>360</v>
      </c>
      <c r="C248">
        <v>4</v>
      </c>
      <c r="D248" s="131">
        <v>36283</v>
      </c>
      <c r="E248" s="131">
        <v>36311</v>
      </c>
      <c r="F248" s="131">
        <v>36290</v>
      </c>
      <c r="G248">
        <v>2</v>
      </c>
      <c r="H248">
        <v>65.989999999999995</v>
      </c>
      <c r="I248" t="s">
        <v>361</v>
      </c>
      <c r="J248" t="s">
        <v>364</v>
      </c>
      <c r="K248" t="s">
        <v>365</v>
      </c>
      <c r="L248" t="s">
        <v>366</v>
      </c>
      <c r="M248" t="s">
        <v>367</v>
      </c>
      <c r="N248" t="s">
        <v>368</v>
      </c>
      <c r="O248">
        <v>912</v>
      </c>
    </row>
    <row r="249" spans="1:15" x14ac:dyDescent="0.3">
      <c r="A249">
        <v>10495</v>
      </c>
      <c r="B249" t="s">
        <v>576</v>
      </c>
      <c r="C249">
        <v>3</v>
      </c>
      <c r="D249" s="131">
        <v>36284</v>
      </c>
      <c r="E249" s="131">
        <v>36312</v>
      </c>
      <c r="F249" s="131">
        <v>36292</v>
      </c>
      <c r="G249">
        <v>3</v>
      </c>
      <c r="H249">
        <v>4.6500000000000004</v>
      </c>
      <c r="I249" t="s">
        <v>577</v>
      </c>
      <c r="J249" t="s">
        <v>989</v>
      </c>
      <c r="K249" t="s">
        <v>580</v>
      </c>
      <c r="L249" t="s">
        <v>325</v>
      </c>
      <c r="M249" t="s">
        <v>581</v>
      </c>
      <c r="N249" t="s">
        <v>327</v>
      </c>
      <c r="O249">
        <v>278</v>
      </c>
    </row>
    <row r="250" spans="1:15" x14ac:dyDescent="0.3">
      <c r="A250">
        <v>10496</v>
      </c>
      <c r="B250" t="s">
        <v>876</v>
      </c>
      <c r="C250">
        <v>7</v>
      </c>
      <c r="D250" s="131">
        <v>36285</v>
      </c>
      <c r="E250" s="131">
        <v>36313</v>
      </c>
      <c r="F250" s="131">
        <v>36288</v>
      </c>
      <c r="G250">
        <v>2</v>
      </c>
      <c r="H250">
        <v>46.77</v>
      </c>
      <c r="I250" t="s">
        <v>877</v>
      </c>
      <c r="J250" t="s">
        <v>879</v>
      </c>
      <c r="K250" t="s">
        <v>365</v>
      </c>
      <c r="L250" t="s">
        <v>366</v>
      </c>
      <c r="M250" t="s">
        <v>880</v>
      </c>
      <c r="N250" t="s">
        <v>368</v>
      </c>
      <c r="O250">
        <v>200</v>
      </c>
    </row>
    <row r="251" spans="1:15" x14ac:dyDescent="0.3">
      <c r="A251">
        <v>10497</v>
      </c>
      <c r="B251" t="s">
        <v>593</v>
      </c>
      <c r="C251">
        <v>7</v>
      </c>
      <c r="D251" s="131">
        <v>36285</v>
      </c>
      <c r="E251" s="131">
        <v>36313</v>
      </c>
      <c r="F251" s="131">
        <v>36288</v>
      </c>
      <c r="G251">
        <v>1</v>
      </c>
      <c r="H251">
        <v>36.21</v>
      </c>
      <c r="I251" t="s">
        <v>594</v>
      </c>
      <c r="J251" t="s">
        <v>596</v>
      </c>
      <c r="K251" t="s">
        <v>597</v>
      </c>
      <c r="M251" t="s">
        <v>598</v>
      </c>
      <c r="N251" t="s">
        <v>203</v>
      </c>
      <c r="O251">
        <v>1380.6</v>
      </c>
    </row>
    <row r="252" spans="1:15" x14ac:dyDescent="0.3">
      <c r="A252">
        <v>10498</v>
      </c>
      <c r="B252" t="s">
        <v>519</v>
      </c>
      <c r="C252">
        <v>8</v>
      </c>
      <c r="D252" s="131">
        <v>36288</v>
      </c>
      <c r="E252" s="131">
        <v>36316</v>
      </c>
      <c r="F252" s="131">
        <v>36292</v>
      </c>
      <c r="G252">
        <v>2</v>
      </c>
      <c r="H252">
        <v>29.75</v>
      </c>
      <c r="I252" t="s">
        <v>520</v>
      </c>
      <c r="J252" t="s">
        <v>522</v>
      </c>
      <c r="K252" t="s">
        <v>523</v>
      </c>
      <c r="L252" t="s">
        <v>524</v>
      </c>
      <c r="M252" t="s">
        <v>525</v>
      </c>
      <c r="N252" t="s">
        <v>507</v>
      </c>
      <c r="O252">
        <v>575</v>
      </c>
    </row>
    <row r="253" spans="1:15" x14ac:dyDescent="0.3">
      <c r="A253">
        <v>10499</v>
      </c>
      <c r="B253" t="s">
        <v>609</v>
      </c>
      <c r="C253">
        <v>4</v>
      </c>
      <c r="D253" s="131">
        <v>36289</v>
      </c>
      <c r="E253" s="131">
        <v>36317</v>
      </c>
      <c r="F253" s="131">
        <v>36297</v>
      </c>
      <c r="G253">
        <v>2</v>
      </c>
      <c r="H253">
        <v>102.02</v>
      </c>
      <c r="I253" t="s">
        <v>610</v>
      </c>
      <c r="J253" t="s">
        <v>612</v>
      </c>
      <c r="K253" t="s">
        <v>613</v>
      </c>
      <c r="L253" t="s">
        <v>614</v>
      </c>
      <c r="M253" t="s">
        <v>615</v>
      </c>
      <c r="N253" t="s">
        <v>507</v>
      </c>
      <c r="O253">
        <v>1412</v>
      </c>
    </row>
    <row r="254" spans="1:15" x14ac:dyDescent="0.3">
      <c r="A254">
        <v>10500</v>
      </c>
      <c r="B254" t="s">
        <v>568</v>
      </c>
      <c r="C254">
        <v>6</v>
      </c>
      <c r="D254" s="131">
        <v>36290</v>
      </c>
      <c r="E254" s="131">
        <v>36318</v>
      </c>
      <c r="F254" s="131">
        <v>36298</v>
      </c>
      <c r="G254">
        <v>1</v>
      </c>
      <c r="H254">
        <v>42.68</v>
      </c>
      <c r="I254" t="s">
        <v>569</v>
      </c>
      <c r="J254" t="s">
        <v>571</v>
      </c>
      <c r="K254" t="s">
        <v>572</v>
      </c>
      <c r="M254" t="s">
        <v>573</v>
      </c>
      <c r="N254" t="s">
        <v>201</v>
      </c>
      <c r="O254">
        <v>550.79999999999995</v>
      </c>
    </row>
    <row r="255" spans="1:15" x14ac:dyDescent="0.3">
      <c r="A255">
        <v>10501</v>
      </c>
      <c r="B255" t="s">
        <v>286</v>
      </c>
      <c r="C255">
        <v>9</v>
      </c>
      <c r="D255" s="131">
        <v>36290</v>
      </c>
      <c r="E255" s="131">
        <v>36318</v>
      </c>
      <c r="F255" s="131">
        <v>36297</v>
      </c>
      <c r="G255">
        <v>3</v>
      </c>
      <c r="H255">
        <v>8.85</v>
      </c>
      <c r="I255" t="s">
        <v>287</v>
      </c>
      <c r="J255" t="s">
        <v>289</v>
      </c>
      <c r="K255" t="s">
        <v>290</v>
      </c>
      <c r="M255" t="s">
        <v>291</v>
      </c>
      <c r="N255" t="s">
        <v>203</v>
      </c>
      <c r="O255">
        <v>149</v>
      </c>
    </row>
    <row r="256" spans="1:15" x14ac:dyDescent="0.3">
      <c r="A256">
        <v>10502</v>
      </c>
      <c r="B256" t="s">
        <v>706</v>
      </c>
      <c r="C256">
        <v>2</v>
      </c>
      <c r="D256" s="131">
        <v>36291</v>
      </c>
      <c r="E256" s="131">
        <v>36319</v>
      </c>
      <c r="F256" s="131">
        <v>36310</v>
      </c>
      <c r="G256">
        <v>1</v>
      </c>
      <c r="H256">
        <v>69.319999999999993</v>
      </c>
      <c r="I256" t="s">
        <v>707</v>
      </c>
      <c r="J256" t="s">
        <v>709</v>
      </c>
      <c r="K256" t="s">
        <v>256</v>
      </c>
      <c r="M256" t="s">
        <v>710</v>
      </c>
      <c r="N256" t="s">
        <v>258</v>
      </c>
      <c r="O256">
        <v>816.3</v>
      </c>
    </row>
    <row r="257" spans="1:15" x14ac:dyDescent="0.3">
      <c r="A257">
        <v>10503</v>
      </c>
      <c r="B257" t="s">
        <v>536</v>
      </c>
      <c r="C257">
        <v>6</v>
      </c>
      <c r="D257" s="131">
        <v>36292</v>
      </c>
      <c r="E257" s="131">
        <v>36320</v>
      </c>
      <c r="F257" s="131">
        <v>36297</v>
      </c>
      <c r="G257">
        <v>2</v>
      </c>
      <c r="H257">
        <v>16.739999999999998</v>
      </c>
      <c r="I257" t="s">
        <v>537</v>
      </c>
      <c r="J257" t="s">
        <v>539</v>
      </c>
      <c r="K257" t="s">
        <v>540</v>
      </c>
      <c r="L257" t="s">
        <v>541</v>
      </c>
      <c r="N257" t="s">
        <v>542</v>
      </c>
      <c r="O257">
        <v>2048.5</v>
      </c>
    </row>
    <row r="258" spans="1:15" x14ac:dyDescent="0.3">
      <c r="A258">
        <v>10504</v>
      </c>
      <c r="B258" t="s">
        <v>938</v>
      </c>
      <c r="C258">
        <v>4</v>
      </c>
      <c r="D258" s="131">
        <v>36292</v>
      </c>
      <c r="E258" s="131">
        <v>36320</v>
      </c>
      <c r="F258" s="131">
        <v>36299</v>
      </c>
      <c r="G258">
        <v>3</v>
      </c>
      <c r="H258">
        <v>59.13</v>
      </c>
      <c r="I258" t="s">
        <v>939</v>
      </c>
      <c r="J258" t="s">
        <v>980</v>
      </c>
      <c r="K258" t="s">
        <v>942</v>
      </c>
      <c r="L258" t="s">
        <v>589</v>
      </c>
      <c r="M258" t="s">
        <v>981</v>
      </c>
      <c r="N258" t="s">
        <v>498</v>
      </c>
      <c r="O258">
        <v>1388.5</v>
      </c>
    </row>
    <row r="259" spans="1:15" x14ac:dyDescent="0.3">
      <c r="A259">
        <v>10505</v>
      </c>
      <c r="B259" t="s">
        <v>652</v>
      </c>
      <c r="C259">
        <v>3</v>
      </c>
      <c r="D259" s="131">
        <v>36295</v>
      </c>
      <c r="E259" s="131">
        <v>36323</v>
      </c>
      <c r="F259" s="131">
        <v>36302</v>
      </c>
      <c r="G259">
        <v>3</v>
      </c>
      <c r="H259">
        <v>7.13</v>
      </c>
      <c r="I259" t="s">
        <v>653</v>
      </c>
      <c r="J259" t="s">
        <v>655</v>
      </c>
      <c r="K259" t="s">
        <v>656</v>
      </c>
      <c r="L259" t="s">
        <v>657</v>
      </c>
      <c r="M259" t="s">
        <v>658</v>
      </c>
      <c r="N259" t="s">
        <v>327</v>
      </c>
      <c r="O259">
        <v>147.9</v>
      </c>
    </row>
    <row r="260" spans="1:15" x14ac:dyDescent="0.3">
      <c r="A260">
        <v>10506</v>
      </c>
      <c r="B260" t="s">
        <v>553</v>
      </c>
      <c r="C260">
        <v>9</v>
      </c>
      <c r="D260" s="131">
        <v>36296</v>
      </c>
      <c r="E260" s="131">
        <v>36324</v>
      </c>
      <c r="F260" s="131">
        <v>36313</v>
      </c>
      <c r="G260">
        <v>2</v>
      </c>
      <c r="H260">
        <v>21.19</v>
      </c>
      <c r="I260" t="s">
        <v>554</v>
      </c>
      <c r="J260" t="s">
        <v>556</v>
      </c>
      <c r="K260" t="s">
        <v>557</v>
      </c>
      <c r="M260" t="s">
        <v>558</v>
      </c>
      <c r="N260" t="s">
        <v>203</v>
      </c>
      <c r="O260">
        <v>462</v>
      </c>
    </row>
    <row r="261" spans="1:15" x14ac:dyDescent="0.3">
      <c r="A261">
        <v>10507</v>
      </c>
      <c r="B261" t="s">
        <v>261</v>
      </c>
      <c r="C261">
        <v>7</v>
      </c>
      <c r="D261" s="131">
        <v>36296</v>
      </c>
      <c r="E261" s="131">
        <v>36324</v>
      </c>
      <c r="F261" s="131">
        <v>36303</v>
      </c>
      <c r="G261">
        <v>1</v>
      </c>
      <c r="H261">
        <v>47.45</v>
      </c>
      <c r="I261" t="s">
        <v>262</v>
      </c>
      <c r="J261" t="s">
        <v>264</v>
      </c>
      <c r="K261" t="s">
        <v>256</v>
      </c>
      <c r="M261" t="s">
        <v>265</v>
      </c>
      <c r="N261" t="s">
        <v>258</v>
      </c>
      <c r="O261">
        <v>881.25</v>
      </c>
    </row>
    <row r="262" spans="1:15" x14ac:dyDescent="0.3">
      <c r="A262">
        <v>10508</v>
      </c>
      <c r="B262" t="s">
        <v>690</v>
      </c>
      <c r="C262">
        <v>1</v>
      </c>
      <c r="D262" s="131">
        <v>36297</v>
      </c>
      <c r="E262" s="131">
        <v>36325</v>
      </c>
      <c r="F262" s="131">
        <v>36324</v>
      </c>
      <c r="G262">
        <v>2</v>
      </c>
      <c r="H262">
        <v>4.99</v>
      </c>
      <c r="I262" t="s">
        <v>691</v>
      </c>
      <c r="J262" t="s">
        <v>693</v>
      </c>
      <c r="K262" t="s">
        <v>694</v>
      </c>
      <c r="M262" t="s">
        <v>695</v>
      </c>
      <c r="N262" t="s">
        <v>203</v>
      </c>
      <c r="O262">
        <v>240</v>
      </c>
    </row>
    <row r="263" spans="1:15" x14ac:dyDescent="0.3">
      <c r="A263">
        <v>10509</v>
      </c>
      <c r="B263" t="s">
        <v>286</v>
      </c>
      <c r="C263">
        <v>4</v>
      </c>
      <c r="D263" s="131">
        <v>36298</v>
      </c>
      <c r="E263" s="131">
        <v>36326</v>
      </c>
      <c r="F263" s="131">
        <v>36310</v>
      </c>
      <c r="G263">
        <v>1</v>
      </c>
      <c r="H263">
        <v>0.15</v>
      </c>
      <c r="I263" t="s">
        <v>287</v>
      </c>
      <c r="J263" t="s">
        <v>289</v>
      </c>
      <c r="K263" t="s">
        <v>290</v>
      </c>
      <c r="M263" t="s">
        <v>291</v>
      </c>
      <c r="N263" t="s">
        <v>203</v>
      </c>
      <c r="O263">
        <v>136.80000000000001</v>
      </c>
    </row>
    <row r="264" spans="1:15" x14ac:dyDescent="0.3">
      <c r="A264">
        <v>10510</v>
      </c>
      <c r="B264" t="s">
        <v>800</v>
      </c>
      <c r="C264">
        <v>6</v>
      </c>
      <c r="D264" s="131">
        <v>36299</v>
      </c>
      <c r="E264" s="131">
        <v>36327</v>
      </c>
      <c r="F264" s="131">
        <v>36309</v>
      </c>
      <c r="G264">
        <v>3</v>
      </c>
      <c r="H264">
        <v>367.63</v>
      </c>
      <c r="I264" t="s">
        <v>801</v>
      </c>
      <c r="J264" t="s">
        <v>803</v>
      </c>
      <c r="K264" t="s">
        <v>804</v>
      </c>
      <c r="L264" t="s">
        <v>805</v>
      </c>
      <c r="M264" t="s">
        <v>806</v>
      </c>
      <c r="N264" t="s">
        <v>498</v>
      </c>
      <c r="O264">
        <v>4735.4399999999996</v>
      </c>
    </row>
    <row r="265" spans="1:15" x14ac:dyDescent="0.3">
      <c r="A265">
        <v>10511</v>
      </c>
      <c r="B265" t="s">
        <v>311</v>
      </c>
      <c r="C265">
        <v>4</v>
      </c>
      <c r="D265" s="131">
        <v>36299</v>
      </c>
      <c r="E265" s="131">
        <v>36327</v>
      </c>
      <c r="F265" s="131">
        <v>36302</v>
      </c>
      <c r="G265">
        <v>3</v>
      </c>
      <c r="H265">
        <v>350.64</v>
      </c>
      <c r="I265" t="s">
        <v>312</v>
      </c>
      <c r="J265" t="s">
        <v>314</v>
      </c>
      <c r="K265" t="s">
        <v>315</v>
      </c>
      <c r="M265" t="s">
        <v>316</v>
      </c>
      <c r="N265" t="s">
        <v>201</v>
      </c>
      <c r="O265">
        <v>3000</v>
      </c>
    </row>
    <row r="266" spans="1:15" x14ac:dyDescent="0.3">
      <c r="A266">
        <v>10512</v>
      </c>
      <c r="B266" t="s">
        <v>409</v>
      </c>
      <c r="C266">
        <v>7</v>
      </c>
      <c r="D266" s="131">
        <v>36302</v>
      </c>
      <c r="E266" s="131">
        <v>36330</v>
      </c>
      <c r="F266" s="131">
        <v>36305</v>
      </c>
      <c r="G266">
        <v>2</v>
      </c>
      <c r="H266">
        <v>3.53</v>
      </c>
      <c r="I266" t="s">
        <v>410</v>
      </c>
      <c r="J266" t="s">
        <v>413</v>
      </c>
      <c r="K266" t="s">
        <v>365</v>
      </c>
      <c r="L266" t="s">
        <v>366</v>
      </c>
      <c r="M266" t="s">
        <v>414</v>
      </c>
      <c r="N266" t="s">
        <v>368</v>
      </c>
      <c r="O266">
        <v>618</v>
      </c>
    </row>
    <row r="267" spans="1:15" x14ac:dyDescent="0.3">
      <c r="A267">
        <v>10513</v>
      </c>
      <c r="B267" t="s">
        <v>915</v>
      </c>
      <c r="C267">
        <v>7</v>
      </c>
      <c r="D267" s="131">
        <v>36303</v>
      </c>
      <c r="E267" s="131">
        <v>36345</v>
      </c>
      <c r="F267" s="131">
        <v>36309</v>
      </c>
      <c r="G267">
        <v>1</v>
      </c>
      <c r="H267">
        <v>105.65</v>
      </c>
      <c r="I267" t="s">
        <v>916</v>
      </c>
      <c r="J267" t="s">
        <v>918</v>
      </c>
      <c r="K267" t="s">
        <v>919</v>
      </c>
      <c r="M267" t="s">
        <v>920</v>
      </c>
      <c r="N267" t="s">
        <v>203</v>
      </c>
      <c r="O267">
        <v>2427.5</v>
      </c>
    </row>
    <row r="268" spans="1:15" x14ac:dyDescent="0.3">
      <c r="A268">
        <v>10514</v>
      </c>
      <c r="B268" t="s">
        <v>400</v>
      </c>
      <c r="C268">
        <v>3</v>
      </c>
      <c r="D268" s="131">
        <v>36303</v>
      </c>
      <c r="E268" s="131">
        <v>36331</v>
      </c>
      <c r="F268" s="131">
        <v>36327</v>
      </c>
      <c r="G268">
        <v>2</v>
      </c>
      <c r="H268">
        <v>789.95</v>
      </c>
      <c r="I268" t="s">
        <v>401</v>
      </c>
      <c r="J268" t="s">
        <v>404</v>
      </c>
      <c r="K268" t="s">
        <v>405</v>
      </c>
      <c r="M268" t="s">
        <v>406</v>
      </c>
      <c r="N268" t="s">
        <v>216</v>
      </c>
      <c r="O268">
        <v>8623.4500000000007</v>
      </c>
    </row>
    <row r="269" spans="1:15" x14ac:dyDescent="0.3">
      <c r="A269">
        <v>10515</v>
      </c>
      <c r="B269" t="s">
        <v>740</v>
      </c>
      <c r="C269">
        <v>2</v>
      </c>
      <c r="D269" s="131">
        <v>36304</v>
      </c>
      <c r="E269" s="131">
        <v>36318</v>
      </c>
      <c r="F269" s="131">
        <v>36334</v>
      </c>
      <c r="G269">
        <v>1</v>
      </c>
      <c r="H269">
        <v>204.47</v>
      </c>
      <c r="I269" t="s">
        <v>741</v>
      </c>
      <c r="J269" t="s">
        <v>743</v>
      </c>
      <c r="K269" t="s">
        <v>744</v>
      </c>
      <c r="M269" t="s">
        <v>745</v>
      </c>
      <c r="N269" t="s">
        <v>203</v>
      </c>
      <c r="O269">
        <v>10588.5</v>
      </c>
    </row>
    <row r="270" spans="1:15" x14ac:dyDescent="0.3">
      <c r="A270">
        <v>10516</v>
      </c>
      <c r="B270" t="s">
        <v>536</v>
      </c>
      <c r="C270">
        <v>2</v>
      </c>
      <c r="D270" s="131">
        <v>36305</v>
      </c>
      <c r="E270" s="131">
        <v>36333</v>
      </c>
      <c r="F270" s="131">
        <v>36312</v>
      </c>
      <c r="G270">
        <v>3</v>
      </c>
      <c r="H270">
        <v>62.78</v>
      </c>
      <c r="I270" t="s">
        <v>537</v>
      </c>
      <c r="J270" t="s">
        <v>539</v>
      </c>
      <c r="K270" t="s">
        <v>540</v>
      </c>
      <c r="L270" t="s">
        <v>541</v>
      </c>
      <c r="N270" t="s">
        <v>542</v>
      </c>
      <c r="O270">
        <v>2614.5</v>
      </c>
    </row>
    <row r="271" spans="1:15" x14ac:dyDescent="0.3">
      <c r="A271">
        <v>10517</v>
      </c>
      <c r="B271" t="s">
        <v>668</v>
      </c>
      <c r="C271">
        <v>3</v>
      </c>
      <c r="D271" s="131">
        <v>36305</v>
      </c>
      <c r="E271" s="131">
        <v>36333</v>
      </c>
      <c r="F271" s="131">
        <v>36310</v>
      </c>
      <c r="G271">
        <v>3</v>
      </c>
      <c r="H271">
        <v>32.07</v>
      </c>
      <c r="I271" t="s">
        <v>669</v>
      </c>
      <c r="J271" t="s">
        <v>671</v>
      </c>
      <c r="K271" t="s">
        <v>271</v>
      </c>
      <c r="M271" t="s">
        <v>672</v>
      </c>
      <c r="N271" t="s">
        <v>273</v>
      </c>
      <c r="O271">
        <v>352</v>
      </c>
    </row>
    <row r="272" spans="1:15" x14ac:dyDescent="0.3">
      <c r="A272">
        <v>10518</v>
      </c>
      <c r="B272" t="s">
        <v>871</v>
      </c>
      <c r="C272">
        <v>4</v>
      </c>
      <c r="D272" s="131">
        <v>36306</v>
      </c>
      <c r="E272" s="131">
        <v>36320</v>
      </c>
      <c r="F272" s="131">
        <v>36316</v>
      </c>
      <c r="G272">
        <v>2</v>
      </c>
      <c r="H272">
        <v>218.15</v>
      </c>
      <c r="I272" t="s">
        <v>872</v>
      </c>
      <c r="J272" t="s">
        <v>874</v>
      </c>
      <c r="K272" t="s">
        <v>256</v>
      </c>
      <c r="M272" t="s">
        <v>710</v>
      </c>
      <c r="N272" t="s">
        <v>258</v>
      </c>
      <c r="O272">
        <v>4150.05</v>
      </c>
    </row>
    <row r="273" spans="1:15" x14ac:dyDescent="0.3">
      <c r="A273">
        <v>10519</v>
      </c>
      <c r="B273" t="s">
        <v>353</v>
      </c>
      <c r="C273">
        <v>6</v>
      </c>
      <c r="D273" s="131">
        <v>36309</v>
      </c>
      <c r="E273" s="131">
        <v>36337</v>
      </c>
      <c r="F273" s="131">
        <v>36312</v>
      </c>
      <c r="G273">
        <v>3</v>
      </c>
      <c r="H273">
        <v>91.76</v>
      </c>
      <c r="I273" t="s">
        <v>354</v>
      </c>
      <c r="J273" t="s">
        <v>977</v>
      </c>
      <c r="K273" t="s">
        <v>357</v>
      </c>
      <c r="M273" t="s">
        <v>358</v>
      </c>
      <c r="N273" t="s">
        <v>219</v>
      </c>
      <c r="O273">
        <v>2356</v>
      </c>
    </row>
    <row r="274" spans="1:15" x14ac:dyDescent="0.3">
      <c r="A274">
        <v>10520</v>
      </c>
      <c r="B274" t="s">
        <v>791</v>
      </c>
      <c r="C274">
        <v>7</v>
      </c>
      <c r="D274" s="131">
        <v>36310</v>
      </c>
      <c r="E274" s="131">
        <v>36338</v>
      </c>
      <c r="F274" s="131">
        <v>36312</v>
      </c>
      <c r="G274">
        <v>1</v>
      </c>
      <c r="H274">
        <v>13.37</v>
      </c>
      <c r="I274" t="s">
        <v>792</v>
      </c>
      <c r="J274" t="s">
        <v>794</v>
      </c>
      <c r="K274" t="s">
        <v>795</v>
      </c>
      <c r="M274" t="s">
        <v>796</v>
      </c>
      <c r="N274" t="s">
        <v>797</v>
      </c>
      <c r="O274">
        <v>200</v>
      </c>
    </row>
    <row r="275" spans="1:15" x14ac:dyDescent="0.3">
      <c r="A275">
        <v>10521</v>
      </c>
      <c r="B275" t="s">
        <v>336</v>
      </c>
      <c r="C275">
        <v>8</v>
      </c>
      <c r="D275" s="131">
        <v>36310</v>
      </c>
      <c r="E275" s="131">
        <v>36338</v>
      </c>
      <c r="F275" s="131">
        <v>36313</v>
      </c>
      <c r="G275">
        <v>2</v>
      </c>
      <c r="H275">
        <v>17.22</v>
      </c>
      <c r="I275" t="s">
        <v>337</v>
      </c>
      <c r="J275" t="s">
        <v>340</v>
      </c>
      <c r="K275" t="s">
        <v>341</v>
      </c>
      <c r="M275" t="s">
        <v>342</v>
      </c>
      <c r="N275" t="s">
        <v>343</v>
      </c>
      <c r="O275">
        <v>225.5</v>
      </c>
    </row>
    <row r="276" spans="1:15" x14ac:dyDescent="0.3">
      <c r="A276">
        <v>10522</v>
      </c>
      <c r="B276" t="s">
        <v>593</v>
      </c>
      <c r="C276">
        <v>4</v>
      </c>
      <c r="D276" s="131">
        <v>36311</v>
      </c>
      <c r="E276" s="131">
        <v>36339</v>
      </c>
      <c r="F276" s="131">
        <v>36317</v>
      </c>
      <c r="G276">
        <v>1</v>
      </c>
      <c r="H276">
        <v>45.33</v>
      </c>
      <c r="I276" t="s">
        <v>594</v>
      </c>
      <c r="J276" t="s">
        <v>596</v>
      </c>
      <c r="K276" t="s">
        <v>597</v>
      </c>
      <c r="M276" t="s">
        <v>598</v>
      </c>
      <c r="N276" t="s">
        <v>203</v>
      </c>
      <c r="O276">
        <v>2657.8</v>
      </c>
    </row>
    <row r="277" spans="1:15" x14ac:dyDescent="0.3">
      <c r="A277">
        <v>10523</v>
      </c>
      <c r="B277" t="s">
        <v>808</v>
      </c>
      <c r="C277">
        <v>7</v>
      </c>
      <c r="D277" s="131">
        <v>36312</v>
      </c>
      <c r="E277" s="131">
        <v>36340</v>
      </c>
      <c r="F277" s="131">
        <v>36341</v>
      </c>
      <c r="G277">
        <v>2</v>
      </c>
      <c r="H277">
        <v>77.63</v>
      </c>
      <c r="I277" t="s">
        <v>809</v>
      </c>
      <c r="J277" t="s">
        <v>811</v>
      </c>
      <c r="K277" t="s">
        <v>271</v>
      </c>
      <c r="M277" t="s">
        <v>812</v>
      </c>
      <c r="N277" t="s">
        <v>273</v>
      </c>
      <c r="O277">
        <v>2715.9</v>
      </c>
    </row>
    <row r="278" spans="1:15" x14ac:dyDescent="0.3">
      <c r="A278">
        <v>10524</v>
      </c>
      <c r="B278" t="s">
        <v>276</v>
      </c>
      <c r="C278">
        <v>1</v>
      </c>
      <c r="D278" s="131">
        <v>36312</v>
      </c>
      <c r="E278" s="131">
        <v>36340</v>
      </c>
      <c r="F278" s="131">
        <v>36318</v>
      </c>
      <c r="G278">
        <v>2</v>
      </c>
      <c r="H278">
        <v>244.79</v>
      </c>
      <c r="I278" t="s">
        <v>277</v>
      </c>
      <c r="J278" t="s">
        <v>280</v>
      </c>
      <c r="K278" t="s">
        <v>281</v>
      </c>
      <c r="M278" t="s">
        <v>282</v>
      </c>
      <c r="N278" t="s">
        <v>283</v>
      </c>
      <c r="O278">
        <v>3192.65</v>
      </c>
    </row>
    <row r="279" spans="1:15" x14ac:dyDescent="0.3">
      <c r="A279">
        <v>10525</v>
      </c>
      <c r="B279" t="s">
        <v>311</v>
      </c>
      <c r="C279">
        <v>1</v>
      </c>
      <c r="D279" s="131">
        <v>36313</v>
      </c>
      <c r="E279" s="131">
        <v>36341</v>
      </c>
      <c r="F279" s="131">
        <v>36334</v>
      </c>
      <c r="G279">
        <v>2</v>
      </c>
      <c r="H279">
        <v>11.06</v>
      </c>
      <c r="I279" t="s">
        <v>312</v>
      </c>
      <c r="J279" t="s">
        <v>314</v>
      </c>
      <c r="K279" t="s">
        <v>315</v>
      </c>
      <c r="M279" t="s">
        <v>316</v>
      </c>
      <c r="N279" t="s">
        <v>201</v>
      </c>
      <c r="O279">
        <v>846</v>
      </c>
    </row>
    <row r="280" spans="1:15" x14ac:dyDescent="0.3">
      <c r="A280">
        <v>10526</v>
      </c>
      <c r="B280" t="s">
        <v>923</v>
      </c>
      <c r="C280">
        <v>4</v>
      </c>
      <c r="D280" s="131">
        <v>36316</v>
      </c>
      <c r="E280" s="131">
        <v>36344</v>
      </c>
      <c r="F280" s="131">
        <v>36326</v>
      </c>
      <c r="G280">
        <v>2</v>
      </c>
      <c r="H280">
        <v>58.59</v>
      </c>
      <c r="I280" t="s">
        <v>924</v>
      </c>
      <c r="J280" t="s">
        <v>926</v>
      </c>
      <c r="K280" t="s">
        <v>927</v>
      </c>
      <c r="M280" t="s">
        <v>928</v>
      </c>
      <c r="N280" t="s">
        <v>929</v>
      </c>
      <c r="O280">
        <v>1344</v>
      </c>
    </row>
    <row r="281" spans="1:15" x14ac:dyDescent="0.3">
      <c r="A281">
        <v>10527</v>
      </c>
      <c r="B281" t="s">
        <v>740</v>
      </c>
      <c r="C281">
        <v>7</v>
      </c>
      <c r="D281" s="131">
        <v>36316</v>
      </c>
      <c r="E281" s="131">
        <v>36344</v>
      </c>
      <c r="F281" s="131">
        <v>36318</v>
      </c>
      <c r="G281">
        <v>1</v>
      </c>
      <c r="H281">
        <v>41.9</v>
      </c>
      <c r="I281" t="s">
        <v>741</v>
      </c>
      <c r="J281" t="s">
        <v>743</v>
      </c>
      <c r="K281" t="s">
        <v>744</v>
      </c>
      <c r="M281" t="s">
        <v>745</v>
      </c>
      <c r="N281" t="s">
        <v>203</v>
      </c>
      <c r="O281">
        <v>1670</v>
      </c>
    </row>
    <row r="282" spans="1:15" x14ac:dyDescent="0.3">
      <c r="A282">
        <v>10528</v>
      </c>
      <c r="B282" t="s">
        <v>491</v>
      </c>
      <c r="C282">
        <v>6</v>
      </c>
      <c r="D282" s="131">
        <v>36317</v>
      </c>
      <c r="E282" s="131">
        <v>36331</v>
      </c>
      <c r="F282" s="131">
        <v>36320</v>
      </c>
      <c r="G282">
        <v>2</v>
      </c>
      <c r="H282">
        <v>3.35</v>
      </c>
      <c r="I282" t="s">
        <v>492</v>
      </c>
      <c r="J282" t="s">
        <v>494</v>
      </c>
      <c r="K282" t="s">
        <v>495</v>
      </c>
      <c r="L282" t="s">
        <v>496</v>
      </c>
      <c r="M282" t="s">
        <v>497</v>
      </c>
      <c r="N282" t="s">
        <v>498</v>
      </c>
      <c r="O282">
        <v>396.2</v>
      </c>
    </row>
    <row r="283" spans="1:15" x14ac:dyDescent="0.3">
      <c r="A283">
        <v>10529</v>
      </c>
      <c r="B283" t="s">
        <v>643</v>
      </c>
      <c r="C283">
        <v>5</v>
      </c>
      <c r="D283" s="131">
        <v>36318</v>
      </c>
      <c r="E283" s="131">
        <v>36346</v>
      </c>
      <c r="F283" s="131">
        <v>36320</v>
      </c>
      <c r="G283">
        <v>2</v>
      </c>
      <c r="H283">
        <v>66.69</v>
      </c>
      <c r="I283" t="s">
        <v>644</v>
      </c>
      <c r="J283" t="s">
        <v>646</v>
      </c>
      <c r="K283" t="s">
        <v>647</v>
      </c>
      <c r="M283" t="s">
        <v>648</v>
      </c>
      <c r="N283" t="s">
        <v>649</v>
      </c>
      <c r="O283">
        <v>946</v>
      </c>
    </row>
    <row r="284" spans="1:15" x14ac:dyDescent="0.3">
      <c r="A284">
        <v>10530</v>
      </c>
      <c r="B284" t="s">
        <v>713</v>
      </c>
      <c r="C284">
        <v>3</v>
      </c>
      <c r="D284" s="131">
        <v>36319</v>
      </c>
      <c r="E284" s="131">
        <v>36347</v>
      </c>
      <c r="F284" s="131">
        <v>36323</v>
      </c>
      <c r="G284">
        <v>2</v>
      </c>
      <c r="H284">
        <v>339.22</v>
      </c>
      <c r="I284" t="s">
        <v>714</v>
      </c>
      <c r="J284" t="s">
        <v>716</v>
      </c>
      <c r="K284" t="s">
        <v>717</v>
      </c>
      <c r="M284" t="s">
        <v>718</v>
      </c>
      <c r="N284" t="s">
        <v>216</v>
      </c>
      <c r="O284">
        <v>4180</v>
      </c>
    </row>
    <row r="285" spans="1:15" x14ac:dyDescent="0.3">
      <c r="A285">
        <v>10531</v>
      </c>
      <c r="B285" t="s">
        <v>675</v>
      </c>
      <c r="C285">
        <v>7</v>
      </c>
      <c r="D285" s="131">
        <v>36319</v>
      </c>
      <c r="E285" s="131">
        <v>36347</v>
      </c>
      <c r="F285" s="131">
        <v>36330</v>
      </c>
      <c r="G285">
        <v>1</v>
      </c>
      <c r="H285">
        <v>8.1199999999999992</v>
      </c>
      <c r="I285" t="s">
        <v>676</v>
      </c>
      <c r="J285" t="s">
        <v>678</v>
      </c>
      <c r="K285" t="s">
        <v>341</v>
      </c>
      <c r="M285" t="s">
        <v>342</v>
      </c>
      <c r="N285" t="s">
        <v>343</v>
      </c>
      <c r="O285">
        <v>110</v>
      </c>
    </row>
    <row r="286" spans="1:15" x14ac:dyDescent="0.3">
      <c r="A286">
        <v>10532</v>
      </c>
      <c r="B286" t="s">
        <v>393</v>
      </c>
      <c r="C286">
        <v>7</v>
      </c>
      <c r="D286" s="131">
        <v>36320</v>
      </c>
      <c r="E286" s="131">
        <v>36348</v>
      </c>
      <c r="F286" s="131">
        <v>36323</v>
      </c>
      <c r="G286">
        <v>3</v>
      </c>
      <c r="H286">
        <v>74.459999999999994</v>
      </c>
      <c r="I286" t="s">
        <v>394</v>
      </c>
      <c r="J286" t="s">
        <v>396</v>
      </c>
      <c r="K286" t="s">
        <v>271</v>
      </c>
      <c r="M286" t="s">
        <v>397</v>
      </c>
      <c r="N286" t="s">
        <v>273</v>
      </c>
      <c r="O286">
        <v>796.35</v>
      </c>
    </row>
    <row r="287" spans="1:15" x14ac:dyDescent="0.3">
      <c r="A287">
        <v>10533</v>
      </c>
      <c r="B287" t="s">
        <v>432</v>
      </c>
      <c r="C287">
        <v>8</v>
      </c>
      <c r="D287" s="131">
        <v>36323</v>
      </c>
      <c r="E287" s="131">
        <v>36351</v>
      </c>
      <c r="F287" s="131">
        <v>36333</v>
      </c>
      <c r="G287">
        <v>1</v>
      </c>
      <c r="H287">
        <v>188.04</v>
      </c>
      <c r="I287" t="s">
        <v>433</v>
      </c>
      <c r="J287" t="s">
        <v>435</v>
      </c>
      <c r="K287" t="s">
        <v>436</v>
      </c>
      <c r="M287" t="s">
        <v>437</v>
      </c>
      <c r="N287" t="s">
        <v>283</v>
      </c>
      <c r="O287">
        <v>2295.1999999999998</v>
      </c>
    </row>
    <row r="288" spans="1:15" x14ac:dyDescent="0.3">
      <c r="A288">
        <v>10534</v>
      </c>
      <c r="B288" t="s">
        <v>593</v>
      </c>
      <c r="C288">
        <v>8</v>
      </c>
      <c r="D288" s="131">
        <v>36323</v>
      </c>
      <c r="E288" s="131">
        <v>36351</v>
      </c>
      <c r="F288" s="131">
        <v>36325</v>
      </c>
      <c r="G288">
        <v>2</v>
      </c>
      <c r="H288">
        <v>27.94</v>
      </c>
      <c r="I288" t="s">
        <v>594</v>
      </c>
      <c r="J288" t="s">
        <v>596</v>
      </c>
      <c r="K288" t="s">
        <v>597</v>
      </c>
      <c r="M288" t="s">
        <v>598</v>
      </c>
      <c r="N288" t="s">
        <v>203</v>
      </c>
      <c r="O288">
        <v>517.4</v>
      </c>
    </row>
    <row r="289" spans="1:15" x14ac:dyDescent="0.3">
      <c r="A289">
        <v>10535</v>
      </c>
      <c r="B289" t="s">
        <v>261</v>
      </c>
      <c r="C289">
        <v>4</v>
      </c>
      <c r="D289" s="131">
        <v>36324</v>
      </c>
      <c r="E289" s="131">
        <v>36352</v>
      </c>
      <c r="F289" s="131">
        <v>36332</v>
      </c>
      <c r="G289">
        <v>1</v>
      </c>
      <c r="H289">
        <v>15.64</v>
      </c>
      <c r="I289" t="s">
        <v>262</v>
      </c>
      <c r="J289" t="s">
        <v>264</v>
      </c>
      <c r="K289" t="s">
        <v>256</v>
      </c>
      <c r="M289" t="s">
        <v>265</v>
      </c>
      <c r="N289" t="s">
        <v>258</v>
      </c>
      <c r="O289">
        <v>2156.5</v>
      </c>
    </row>
    <row r="290" spans="1:15" x14ac:dyDescent="0.3">
      <c r="A290">
        <v>10536</v>
      </c>
      <c r="B290" t="s">
        <v>593</v>
      </c>
      <c r="C290">
        <v>3</v>
      </c>
      <c r="D290" s="131">
        <v>36325</v>
      </c>
      <c r="E290" s="131">
        <v>36353</v>
      </c>
      <c r="F290" s="131">
        <v>36348</v>
      </c>
      <c r="G290">
        <v>2</v>
      </c>
      <c r="H290">
        <v>58.88</v>
      </c>
      <c r="I290" t="s">
        <v>594</v>
      </c>
      <c r="J290" t="s">
        <v>596</v>
      </c>
      <c r="K290" t="s">
        <v>597</v>
      </c>
      <c r="M290" t="s">
        <v>598</v>
      </c>
      <c r="N290" t="s">
        <v>203</v>
      </c>
      <c r="O290">
        <v>2085</v>
      </c>
    </row>
    <row r="291" spans="1:15" x14ac:dyDescent="0.3">
      <c r="A291">
        <v>10537</v>
      </c>
      <c r="B291" t="s">
        <v>777</v>
      </c>
      <c r="C291">
        <v>1</v>
      </c>
      <c r="D291" s="131">
        <v>36325</v>
      </c>
      <c r="E291" s="131">
        <v>36339</v>
      </c>
      <c r="F291" s="131">
        <v>36330</v>
      </c>
      <c r="G291">
        <v>1</v>
      </c>
      <c r="H291">
        <v>78.849999999999994</v>
      </c>
      <c r="I291" t="s">
        <v>778</v>
      </c>
      <c r="J291" t="s">
        <v>978</v>
      </c>
      <c r="K291" t="s">
        <v>781</v>
      </c>
      <c r="M291" t="s">
        <v>979</v>
      </c>
      <c r="N291" t="s">
        <v>219</v>
      </c>
      <c r="O291">
        <v>1823.8</v>
      </c>
    </row>
    <row r="292" spans="1:15" x14ac:dyDescent="0.3">
      <c r="A292">
        <v>10538</v>
      </c>
      <c r="B292" t="s">
        <v>330</v>
      </c>
      <c r="C292">
        <v>9</v>
      </c>
      <c r="D292" s="131">
        <v>36326</v>
      </c>
      <c r="E292" s="131">
        <v>36354</v>
      </c>
      <c r="F292" s="131">
        <v>36327</v>
      </c>
      <c r="G292">
        <v>3</v>
      </c>
      <c r="H292">
        <v>4.87</v>
      </c>
      <c r="I292" t="s">
        <v>331</v>
      </c>
      <c r="J292" t="s">
        <v>333</v>
      </c>
      <c r="K292" t="s">
        <v>271</v>
      </c>
      <c r="M292" t="s">
        <v>334</v>
      </c>
      <c r="N292" t="s">
        <v>273</v>
      </c>
      <c r="O292">
        <v>139.80000000000001</v>
      </c>
    </row>
    <row r="293" spans="1:15" x14ac:dyDescent="0.3">
      <c r="A293">
        <v>10539</v>
      </c>
      <c r="B293" t="s">
        <v>330</v>
      </c>
      <c r="C293">
        <v>6</v>
      </c>
      <c r="D293" s="131">
        <v>36327</v>
      </c>
      <c r="E293" s="131">
        <v>36355</v>
      </c>
      <c r="F293" s="131">
        <v>36334</v>
      </c>
      <c r="G293">
        <v>3</v>
      </c>
      <c r="H293">
        <v>12.36</v>
      </c>
      <c r="I293" t="s">
        <v>331</v>
      </c>
      <c r="J293" t="s">
        <v>333</v>
      </c>
      <c r="K293" t="s">
        <v>271</v>
      </c>
      <c r="M293" t="s">
        <v>334</v>
      </c>
      <c r="N293" t="s">
        <v>273</v>
      </c>
      <c r="O293">
        <v>355.5</v>
      </c>
    </row>
    <row r="294" spans="1:15" x14ac:dyDescent="0.3">
      <c r="A294">
        <v>10540</v>
      </c>
      <c r="B294" t="s">
        <v>740</v>
      </c>
      <c r="C294">
        <v>3</v>
      </c>
      <c r="D294" s="131">
        <v>36330</v>
      </c>
      <c r="E294" s="131">
        <v>36358</v>
      </c>
      <c r="F294" s="131">
        <v>36355</v>
      </c>
      <c r="G294">
        <v>3</v>
      </c>
      <c r="H294">
        <v>1007.64</v>
      </c>
      <c r="I294" t="s">
        <v>741</v>
      </c>
      <c r="J294" t="s">
        <v>743</v>
      </c>
      <c r="K294" t="s">
        <v>744</v>
      </c>
      <c r="M294" t="s">
        <v>745</v>
      </c>
      <c r="N294" t="s">
        <v>203</v>
      </c>
      <c r="O294">
        <v>10191.700000000001</v>
      </c>
    </row>
    <row r="295" spans="1:15" x14ac:dyDescent="0.3">
      <c r="A295">
        <v>10541</v>
      </c>
      <c r="B295" t="s">
        <v>510</v>
      </c>
      <c r="C295">
        <v>2</v>
      </c>
      <c r="D295" s="131">
        <v>36330</v>
      </c>
      <c r="E295" s="131">
        <v>36358</v>
      </c>
      <c r="F295" s="131">
        <v>36340</v>
      </c>
      <c r="G295">
        <v>1</v>
      </c>
      <c r="H295">
        <v>68.650000000000006</v>
      </c>
      <c r="I295" t="s">
        <v>511</v>
      </c>
      <c r="J295" t="s">
        <v>513</v>
      </c>
      <c r="K295" t="s">
        <v>514</v>
      </c>
      <c r="L295" t="s">
        <v>515</v>
      </c>
      <c r="M295" t="s">
        <v>516</v>
      </c>
      <c r="N295" t="s">
        <v>368</v>
      </c>
      <c r="O295">
        <v>2162.8000000000002</v>
      </c>
    </row>
    <row r="296" spans="1:15" x14ac:dyDescent="0.3">
      <c r="A296">
        <v>10542</v>
      </c>
      <c r="B296" t="s">
        <v>553</v>
      </c>
      <c r="C296">
        <v>1</v>
      </c>
      <c r="D296" s="131">
        <v>36331</v>
      </c>
      <c r="E296" s="131">
        <v>36359</v>
      </c>
      <c r="F296" s="131">
        <v>36337</v>
      </c>
      <c r="G296">
        <v>3</v>
      </c>
      <c r="H296">
        <v>10.95</v>
      </c>
      <c r="I296" t="s">
        <v>554</v>
      </c>
      <c r="J296" t="s">
        <v>556</v>
      </c>
      <c r="K296" t="s">
        <v>557</v>
      </c>
      <c r="M296" t="s">
        <v>558</v>
      </c>
      <c r="N296" t="s">
        <v>203</v>
      </c>
      <c r="O296">
        <v>493.8</v>
      </c>
    </row>
    <row r="297" spans="1:15" x14ac:dyDescent="0.3">
      <c r="A297">
        <v>10543</v>
      </c>
      <c r="B297" t="s">
        <v>609</v>
      </c>
      <c r="C297">
        <v>8</v>
      </c>
      <c r="D297" s="131">
        <v>36332</v>
      </c>
      <c r="E297" s="131">
        <v>36360</v>
      </c>
      <c r="F297" s="131">
        <v>36334</v>
      </c>
      <c r="G297">
        <v>2</v>
      </c>
      <c r="H297">
        <v>48.17</v>
      </c>
      <c r="I297" t="s">
        <v>610</v>
      </c>
      <c r="J297" t="s">
        <v>612</v>
      </c>
      <c r="K297" t="s">
        <v>613</v>
      </c>
      <c r="L297" t="s">
        <v>614</v>
      </c>
      <c r="M297" t="s">
        <v>615</v>
      </c>
      <c r="N297" t="s">
        <v>507</v>
      </c>
      <c r="O297">
        <v>1770</v>
      </c>
    </row>
    <row r="298" spans="1:15" x14ac:dyDescent="0.3">
      <c r="A298">
        <v>10544</v>
      </c>
      <c r="B298" t="s">
        <v>627</v>
      </c>
      <c r="C298">
        <v>4</v>
      </c>
      <c r="D298" s="131">
        <v>36332</v>
      </c>
      <c r="E298" s="131">
        <v>36360</v>
      </c>
      <c r="F298" s="131">
        <v>36341</v>
      </c>
      <c r="G298">
        <v>1</v>
      </c>
      <c r="H298">
        <v>24.91</v>
      </c>
      <c r="I298" t="s">
        <v>628</v>
      </c>
      <c r="J298" t="s">
        <v>630</v>
      </c>
      <c r="K298" t="s">
        <v>631</v>
      </c>
      <c r="L298" t="s">
        <v>496</v>
      </c>
      <c r="M298" t="s">
        <v>632</v>
      </c>
      <c r="N298" t="s">
        <v>498</v>
      </c>
      <c r="O298">
        <v>417.2</v>
      </c>
    </row>
    <row r="299" spans="1:15" x14ac:dyDescent="0.3">
      <c r="A299">
        <v>10545</v>
      </c>
      <c r="B299" t="s">
        <v>584</v>
      </c>
      <c r="C299">
        <v>8</v>
      </c>
      <c r="D299" s="131">
        <v>36333</v>
      </c>
      <c r="E299" s="131">
        <v>36361</v>
      </c>
      <c r="F299" s="131">
        <v>36368</v>
      </c>
      <c r="G299">
        <v>2</v>
      </c>
      <c r="H299">
        <v>11.92</v>
      </c>
      <c r="I299" t="s">
        <v>585</v>
      </c>
      <c r="J299" t="s">
        <v>587</v>
      </c>
      <c r="K299" t="s">
        <v>588</v>
      </c>
      <c r="L299" t="s">
        <v>589</v>
      </c>
      <c r="M299" t="s">
        <v>590</v>
      </c>
      <c r="N299" t="s">
        <v>498</v>
      </c>
      <c r="O299">
        <v>210</v>
      </c>
    </row>
    <row r="300" spans="1:15" x14ac:dyDescent="0.3">
      <c r="A300">
        <v>10546</v>
      </c>
      <c r="B300" t="s">
        <v>899</v>
      </c>
      <c r="C300">
        <v>1</v>
      </c>
      <c r="D300" s="131">
        <v>36334</v>
      </c>
      <c r="E300" s="131">
        <v>36362</v>
      </c>
      <c r="F300" s="131">
        <v>36338</v>
      </c>
      <c r="G300">
        <v>3</v>
      </c>
      <c r="H300">
        <v>194.72</v>
      </c>
      <c r="I300" t="s">
        <v>900</v>
      </c>
      <c r="J300" t="s">
        <v>902</v>
      </c>
      <c r="K300" t="s">
        <v>903</v>
      </c>
      <c r="M300" t="s">
        <v>904</v>
      </c>
      <c r="N300" t="s">
        <v>201</v>
      </c>
      <c r="O300">
        <v>2812</v>
      </c>
    </row>
    <row r="301" spans="1:15" x14ac:dyDescent="0.3">
      <c r="A301">
        <v>10547</v>
      </c>
      <c r="B301" t="s">
        <v>808</v>
      </c>
      <c r="C301">
        <v>3</v>
      </c>
      <c r="D301" s="131">
        <v>36334</v>
      </c>
      <c r="E301" s="131">
        <v>36362</v>
      </c>
      <c r="F301" s="131">
        <v>36344</v>
      </c>
      <c r="G301">
        <v>2</v>
      </c>
      <c r="H301">
        <v>178.43</v>
      </c>
      <c r="I301" t="s">
        <v>809</v>
      </c>
      <c r="J301" t="s">
        <v>811</v>
      </c>
      <c r="K301" t="s">
        <v>271</v>
      </c>
      <c r="M301" t="s">
        <v>812</v>
      </c>
      <c r="N301" t="s">
        <v>273</v>
      </c>
      <c r="O301">
        <v>1908</v>
      </c>
    </row>
    <row r="302" spans="1:15" x14ac:dyDescent="0.3">
      <c r="A302">
        <v>10548</v>
      </c>
      <c r="B302" t="s">
        <v>863</v>
      </c>
      <c r="C302">
        <v>3</v>
      </c>
      <c r="D302" s="131">
        <v>36337</v>
      </c>
      <c r="E302" s="131">
        <v>36365</v>
      </c>
      <c r="F302" s="131">
        <v>36344</v>
      </c>
      <c r="G302">
        <v>2</v>
      </c>
      <c r="H302">
        <v>1.43</v>
      </c>
      <c r="I302" t="s">
        <v>864</v>
      </c>
      <c r="J302" t="s">
        <v>866</v>
      </c>
      <c r="K302" t="s">
        <v>867</v>
      </c>
      <c r="M302" t="s">
        <v>868</v>
      </c>
      <c r="N302" t="s">
        <v>203</v>
      </c>
      <c r="O302">
        <v>275.10000000000002</v>
      </c>
    </row>
    <row r="303" spans="1:15" x14ac:dyDescent="0.3">
      <c r="A303">
        <v>10549</v>
      </c>
      <c r="B303" t="s">
        <v>740</v>
      </c>
      <c r="C303">
        <v>5</v>
      </c>
      <c r="D303" s="131">
        <v>36338</v>
      </c>
      <c r="E303" s="131">
        <v>36352</v>
      </c>
      <c r="F303" s="131">
        <v>36341</v>
      </c>
      <c r="G303">
        <v>1</v>
      </c>
      <c r="H303">
        <v>171.24</v>
      </c>
      <c r="I303" t="s">
        <v>741</v>
      </c>
      <c r="J303" t="s">
        <v>743</v>
      </c>
      <c r="K303" t="s">
        <v>744</v>
      </c>
      <c r="M303" t="s">
        <v>745</v>
      </c>
      <c r="N303" t="s">
        <v>203</v>
      </c>
      <c r="O303">
        <v>4181.5</v>
      </c>
    </row>
    <row r="304" spans="1:15" x14ac:dyDescent="0.3">
      <c r="A304">
        <v>10550</v>
      </c>
      <c r="B304" t="s">
        <v>477</v>
      </c>
      <c r="C304">
        <v>7</v>
      </c>
      <c r="D304" s="131">
        <v>36339</v>
      </c>
      <c r="E304" s="131">
        <v>36367</v>
      </c>
      <c r="F304" s="131">
        <v>36348</v>
      </c>
      <c r="G304">
        <v>3</v>
      </c>
      <c r="H304">
        <v>4.32</v>
      </c>
      <c r="I304" t="s">
        <v>478</v>
      </c>
      <c r="J304" t="s">
        <v>480</v>
      </c>
      <c r="K304" t="s">
        <v>481</v>
      </c>
      <c r="M304" t="s">
        <v>482</v>
      </c>
      <c r="N304" t="s">
        <v>215</v>
      </c>
      <c r="O304">
        <v>749</v>
      </c>
    </row>
    <row r="305" spans="1:15" x14ac:dyDescent="0.3">
      <c r="A305">
        <v>10551</v>
      </c>
      <c r="B305" t="s">
        <v>460</v>
      </c>
      <c r="C305">
        <v>4</v>
      </c>
      <c r="D305" s="131">
        <v>36339</v>
      </c>
      <c r="E305" s="131">
        <v>36381</v>
      </c>
      <c r="F305" s="131">
        <v>36348</v>
      </c>
      <c r="G305">
        <v>3</v>
      </c>
      <c r="H305">
        <v>72.95</v>
      </c>
      <c r="I305" t="s">
        <v>461</v>
      </c>
      <c r="J305" t="s">
        <v>463</v>
      </c>
      <c r="K305" t="s">
        <v>464</v>
      </c>
      <c r="M305" t="s">
        <v>465</v>
      </c>
      <c r="N305" t="s">
        <v>466</v>
      </c>
      <c r="O305">
        <v>1836</v>
      </c>
    </row>
    <row r="306" spans="1:15" x14ac:dyDescent="0.3">
      <c r="A306">
        <v>10552</v>
      </c>
      <c r="B306" t="s">
        <v>519</v>
      </c>
      <c r="C306">
        <v>2</v>
      </c>
      <c r="D306" s="131">
        <v>36340</v>
      </c>
      <c r="E306" s="131">
        <v>36368</v>
      </c>
      <c r="F306" s="131">
        <v>36347</v>
      </c>
      <c r="G306">
        <v>1</v>
      </c>
      <c r="H306">
        <v>83.22</v>
      </c>
      <c r="I306" t="s">
        <v>520</v>
      </c>
      <c r="J306" t="s">
        <v>522</v>
      </c>
      <c r="K306" t="s">
        <v>523</v>
      </c>
      <c r="L306" t="s">
        <v>524</v>
      </c>
      <c r="M306" t="s">
        <v>525</v>
      </c>
      <c r="N306" t="s">
        <v>507</v>
      </c>
      <c r="O306">
        <v>880.5</v>
      </c>
    </row>
    <row r="307" spans="1:15" x14ac:dyDescent="0.3">
      <c r="A307">
        <v>10553</v>
      </c>
      <c r="B307" t="s">
        <v>923</v>
      </c>
      <c r="C307">
        <v>2</v>
      </c>
      <c r="D307" s="131">
        <v>36341</v>
      </c>
      <c r="E307" s="131">
        <v>36369</v>
      </c>
      <c r="F307" s="131">
        <v>36345</v>
      </c>
      <c r="G307">
        <v>2</v>
      </c>
      <c r="H307">
        <v>149.49</v>
      </c>
      <c r="I307" t="s">
        <v>924</v>
      </c>
      <c r="J307" t="s">
        <v>926</v>
      </c>
      <c r="K307" t="s">
        <v>927</v>
      </c>
      <c r="M307" t="s">
        <v>928</v>
      </c>
      <c r="N307" t="s">
        <v>929</v>
      </c>
      <c r="O307">
        <v>1546.3</v>
      </c>
    </row>
    <row r="308" spans="1:15" x14ac:dyDescent="0.3">
      <c r="A308">
        <v>10554</v>
      </c>
      <c r="B308" t="s">
        <v>690</v>
      </c>
      <c r="C308">
        <v>4</v>
      </c>
      <c r="D308" s="131">
        <v>36341</v>
      </c>
      <c r="E308" s="131">
        <v>36369</v>
      </c>
      <c r="F308" s="131">
        <v>36347</v>
      </c>
      <c r="G308">
        <v>3</v>
      </c>
      <c r="H308">
        <v>120.97</v>
      </c>
      <c r="I308" t="s">
        <v>691</v>
      </c>
      <c r="J308" t="s">
        <v>693</v>
      </c>
      <c r="K308" t="s">
        <v>694</v>
      </c>
      <c r="M308" t="s">
        <v>695</v>
      </c>
      <c r="N308" t="s">
        <v>203</v>
      </c>
      <c r="O308">
        <v>1819.5</v>
      </c>
    </row>
    <row r="309" spans="1:15" x14ac:dyDescent="0.3">
      <c r="A309">
        <v>10555</v>
      </c>
      <c r="B309" t="s">
        <v>800</v>
      </c>
      <c r="C309">
        <v>6</v>
      </c>
      <c r="D309" s="131">
        <v>36344</v>
      </c>
      <c r="E309" s="131">
        <v>36372</v>
      </c>
      <c r="F309" s="131">
        <v>36346</v>
      </c>
      <c r="G309">
        <v>3</v>
      </c>
      <c r="H309">
        <v>252.49</v>
      </c>
      <c r="I309" t="s">
        <v>801</v>
      </c>
      <c r="J309" t="s">
        <v>803</v>
      </c>
      <c r="K309" t="s">
        <v>804</v>
      </c>
      <c r="L309" t="s">
        <v>805</v>
      </c>
      <c r="M309" t="s">
        <v>806</v>
      </c>
      <c r="N309" t="s">
        <v>498</v>
      </c>
      <c r="O309">
        <v>3680.5</v>
      </c>
    </row>
    <row r="310" spans="1:15" x14ac:dyDescent="0.3">
      <c r="A310">
        <v>10556</v>
      </c>
      <c r="B310" t="s">
        <v>815</v>
      </c>
      <c r="C310">
        <v>2</v>
      </c>
      <c r="D310" s="131">
        <v>36345</v>
      </c>
      <c r="E310" s="131">
        <v>36387</v>
      </c>
      <c r="F310" s="131">
        <v>36355</v>
      </c>
      <c r="G310">
        <v>1</v>
      </c>
      <c r="H310">
        <v>9.8000000000000007</v>
      </c>
      <c r="I310" t="s">
        <v>816</v>
      </c>
      <c r="J310" t="s">
        <v>818</v>
      </c>
      <c r="K310" t="s">
        <v>819</v>
      </c>
      <c r="M310" t="s">
        <v>820</v>
      </c>
      <c r="N310" t="s">
        <v>821</v>
      </c>
      <c r="O310">
        <v>835.2</v>
      </c>
    </row>
    <row r="311" spans="1:15" x14ac:dyDescent="0.3">
      <c r="A311">
        <v>10557</v>
      </c>
      <c r="B311" t="s">
        <v>593</v>
      </c>
      <c r="C311">
        <v>9</v>
      </c>
      <c r="D311" s="131">
        <v>36345</v>
      </c>
      <c r="E311" s="131">
        <v>36359</v>
      </c>
      <c r="F311" s="131">
        <v>36348</v>
      </c>
      <c r="G311">
        <v>2</v>
      </c>
      <c r="H311">
        <v>96.72</v>
      </c>
      <c r="I311" t="s">
        <v>594</v>
      </c>
      <c r="J311" t="s">
        <v>596</v>
      </c>
      <c r="K311" t="s">
        <v>597</v>
      </c>
      <c r="M311" t="s">
        <v>598</v>
      </c>
      <c r="N311" t="s">
        <v>203</v>
      </c>
      <c r="O311">
        <v>1152.5</v>
      </c>
    </row>
    <row r="312" spans="1:15" x14ac:dyDescent="0.3">
      <c r="A312">
        <v>10558</v>
      </c>
      <c r="B312" t="s">
        <v>267</v>
      </c>
      <c r="C312">
        <v>1</v>
      </c>
      <c r="D312" s="131">
        <v>36346</v>
      </c>
      <c r="E312" s="131">
        <v>36374</v>
      </c>
      <c r="F312" s="131">
        <v>36352</v>
      </c>
      <c r="G312">
        <v>2</v>
      </c>
      <c r="H312">
        <v>72.97</v>
      </c>
      <c r="I312" t="s">
        <v>268</v>
      </c>
      <c r="J312" t="s">
        <v>982</v>
      </c>
      <c r="K312" t="s">
        <v>983</v>
      </c>
      <c r="L312" t="s">
        <v>984</v>
      </c>
      <c r="M312" t="s">
        <v>985</v>
      </c>
      <c r="N312" t="s">
        <v>273</v>
      </c>
      <c r="O312">
        <v>2142.9</v>
      </c>
    </row>
    <row r="313" spans="1:15" x14ac:dyDescent="0.3">
      <c r="A313">
        <v>10559</v>
      </c>
      <c r="B313" t="s">
        <v>294</v>
      </c>
      <c r="C313">
        <v>6</v>
      </c>
      <c r="D313" s="131">
        <v>36347</v>
      </c>
      <c r="E313" s="131">
        <v>36375</v>
      </c>
      <c r="F313" s="131">
        <v>36355</v>
      </c>
      <c r="G313">
        <v>1</v>
      </c>
      <c r="H313">
        <v>8.0500000000000007</v>
      </c>
      <c r="I313" t="s">
        <v>295</v>
      </c>
      <c r="J313" t="s">
        <v>298</v>
      </c>
      <c r="K313" t="s">
        <v>299</v>
      </c>
      <c r="M313" t="s">
        <v>300</v>
      </c>
      <c r="N313" t="s">
        <v>201</v>
      </c>
      <c r="O313">
        <v>547.79999999999995</v>
      </c>
    </row>
    <row r="314" spans="1:15" x14ac:dyDescent="0.3">
      <c r="A314">
        <v>10560</v>
      </c>
      <c r="B314" t="s">
        <v>131</v>
      </c>
      <c r="C314">
        <v>8</v>
      </c>
      <c r="D314" s="131">
        <v>36348</v>
      </c>
      <c r="E314" s="131">
        <v>36376</v>
      </c>
      <c r="F314" s="131">
        <v>36351</v>
      </c>
      <c r="G314">
        <v>1</v>
      </c>
      <c r="H314">
        <v>36.65</v>
      </c>
      <c r="I314" t="s">
        <v>439</v>
      </c>
      <c r="J314" t="s">
        <v>441</v>
      </c>
      <c r="K314" t="s">
        <v>442</v>
      </c>
      <c r="M314" t="s">
        <v>443</v>
      </c>
      <c r="N314" t="s">
        <v>203</v>
      </c>
      <c r="O314">
        <v>1257.3</v>
      </c>
    </row>
    <row r="315" spans="1:15" x14ac:dyDescent="0.3">
      <c r="A315">
        <v>10561</v>
      </c>
      <c r="B315" t="s">
        <v>432</v>
      </c>
      <c r="C315">
        <v>2</v>
      </c>
      <c r="D315" s="131">
        <v>36348</v>
      </c>
      <c r="E315" s="131">
        <v>36376</v>
      </c>
      <c r="F315" s="131">
        <v>36351</v>
      </c>
      <c r="G315">
        <v>2</v>
      </c>
      <c r="H315">
        <v>242.21</v>
      </c>
      <c r="I315" t="s">
        <v>433</v>
      </c>
      <c r="J315" t="s">
        <v>435</v>
      </c>
      <c r="K315" t="s">
        <v>436</v>
      </c>
      <c r="M315" t="s">
        <v>437</v>
      </c>
      <c r="N315" t="s">
        <v>283</v>
      </c>
      <c r="O315">
        <v>2844.5</v>
      </c>
    </row>
    <row r="316" spans="1:15" x14ac:dyDescent="0.3">
      <c r="A316">
        <v>10562</v>
      </c>
      <c r="B316" t="s">
        <v>763</v>
      </c>
      <c r="C316">
        <v>1</v>
      </c>
      <c r="D316" s="131">
        <v>36351</v>
      </c>
      <c r="E316" s="131">
        <v>36379</v>
      </c>
      <c r="F316" s="131">
        <v>36354</v>
      </c>
      <c r="G316">
        <v>1</v>
      </c>
      <c r="H316">
        <v>22.95</v>
      </c>
      <c r="I316" t="s">
        <v>764</v>
      </c>
      <c r="J316" t="s">
        <v>766</v>
      </c>
      <c r="K316" t="s">
        <v>767</v>
      </c>
      <c r="M316" t="s">
        <v>768</v>
      </c>
      <c r="N316" t="s">
        <v>213</v>
      </c>
      <c r="O316">
        <v>543</v>
      </c>
    </row>
    <row r="317" spans="1:15" x14ac:dyDescent="0.3">
      <c r="A317">
        <v>10563</v>
      </c>
      <c r="B317" t="s">
        <v>771</v>
      </c>
      <c r="C317">
        <v>2</v>
      </c>
      <c r="D317" s="131">
        <v>36352</v>
      </c>
      <c r="E317" s="131">
        <v>36394</v>
      </c>
      <c r="F317" s="131">
        <v>36366</v>
      </c>
      <c r="G317">
        <v>2</v>
      </c>
      <c r="H317">
        <v>60.43</v>
      </c>
      <c r="I317" t="s">
        <v>772</v>
      </c>
      <c r="J317" t="s">
        <v>774</v>
      </c>
      <c r="K317" t="s">
        <v>514</v>
      </c>
      <c r="L317" t="s">
        <v>515</v>
      </c>
      <c r="M317" t="s">
        <v>775</v>
      </c>
      <c r="N317" t="s">
        <v>368</v>
      </c>
      <c r="O317">
        <v>965</v>
      </c>
    </row>
    <row r="318" spans="1:15" x14ac:dyDescent="0.3">
      <c r="A318">
        <v>10564</v>
      </c>
      <c r="B318" t="s">
        <v>753</v>
      </c>
      <c r="C318">
        <v>4</v>
      </c>
      <c r="D318" s="131">
        <v>36352</v>
      </c>
      <c r="E318" s="131">
        <v>36380</v>
      </c>
      <c r="F318" s="131">
        <v>36358</v>
      </c>
      <c r="G318">
        <v>3</v>
      </c>
      <c r="H318">
        <v>13.75</v>
      </c>
      <c r="I318" t="s">
        <v>754</v>
      </c>
      <c r="J318" t="s">
        <v>757</v>
      </c>
      <c r="K318" t="s">
        <v>758</v>
      </c>
      <c r="L318" t="s">
        <v>759</v>
      </c>
      <c r="M318" t="s">
        <v>760</v>
      </c>
      <c r="N318" t="s">
        <v>498</v>
      </c>
      <c r="O318">
        <v>1299</v>
      </c>
    </row>
    <row r="319" spans="1:15" x14ac:dyDescent="0.3">
      <c r="A319">
        <v>10565</v>
      </c>
      <c r="B319" t="s">
        <v>652</v>
      </c>
      <c r="C319">
        <v>8</v>
      </c>
      <c r="D319" s="131">
        <v>36353</v>
      </c>
      <c r="E319" s="131">
        <v>36381</v>
      </c>
      <c r="F319" s="131">
        <v>36360</v>
      </c>
      <c r="G319">
        <v>2</v>
      </c>
      <c r="H319">
        <v>7.15</v>
      </c>
      <c r="I319" t="s">
        <v>653</v>
      </c>
      <c r="J319" t="s">
        <v>655</v>
      </c>
      <c r="K319" t="s">
        <v>656</v>
      </c>
      <c r="L319" t="s">
        <v>657</v>
      </c>
      <c r="M319" t="s">
        <v>658</v>
      </c>
      <c r="N319" t="s">
        <v>327</v>
      </c>
      <c r="O319">
        <v>711</v>
      </c>
    </row>
    <row r="320" spans="1:15" x14ac:dyDescent="0.3">
      <c r="A320">
        <v>10566</v>
      </c>
      <c r="B320" t="s">
        <v>294</v>
      </c>
      <c r="C320">
        <v>9</v>
      </c>
      <c r="D320" s="131">
        <v>36354</v>
      </c>
      <c r="E320" s="131">
        <v>36382</v>
      </c>
      <c r="F320" s="131">
        <v>36360</v>
      </c>
      <c r="G320">
        <v>1</v>
      </c>
      <c r="H320">
        <v>88.4</v>
      </c>
      <c r="I320" t="s">
        <v>295</v>
      </c>
      <c r="J320" t="s">
        <v>298</v>
      </c>
      <c r="K320" t="s">
        <v>299</v>
      </c>
      <c r="M320" t="s">
        <v>300</v>
      </c>
      <c r="N320" t="s">
        <v>201</v>
      </c>
      <c r="O320">
        <v>2040</v>
      </c>
    </row>
    <row r="321" spans="1:15" x14ac:dyDescent="0.3">
      <c r="A321">
        <v>10567</v>
      </c>
      <c r="B321" t="s">
        <v>536</v>
      </c>
      <c r="C321">
        <v>1</v>
      </c>
      <c r="D321" s="131">
        <v>36354</v>
      </c>
      <c r="E321" s="131">
        <v>36382</v>
      </c>
      <c r="F321" s="131">
        <v>36359</v>
      </c>
      <c r="G321">
        <v>1</v>
      </c>
      <c r="H321">
        <v>33.97</v>
      </c>
      <c r="I321" t="s">
        <v>537</v>
      </c>
      <c r="J321" t="s">
        <v>539</v>
      </c>
      <c r="K321" t="s">
        <v>540</v>
      </c>
      <c r="L321" t="s">
        <v>541</v>
      </c>
      <c r="N321" t="s">
        <v>542</v>
      </c>
      <c r="O321">
        <v>3109</v>
      </c>
    </row>
    <row r="322" spans="1:15" x14ac:dyDescent="0.3">
      <c r="A322">
        <v>10568</v>
      </c>
      <c r="B322" t="s">
        <v>469</v>
      </c>
      <c r="C322">
        <v>3</v>
      </c>
      <c r="D322" s="131">
        <v>36355</v>
      </c>
      <c r="E322" s="131">
        <v>36383</v>
      </c>
      <c r="F322" s="131">
        <v>36381</v>
      </c>
      <c r="G322">
        <v>3</v>
      </c>
      <c r="H322">
        <v>6.54</v>
      </c>
      <c r="I322" t="s">
        <v>986</v>
      </c>
      <c r="J322" t="s">
        <v>472</v>
      </c>
      <c r="K322" t="s">
        <v>473</v>
      </c>
      <c r="M322" t="s">
        <v>987</v>
      </c>
      <c r="N322" t="s">
        <v>215</v>
      </c>
      <c r="O322">
        <v>155</v>
      </c>
    </row>
    <row r="323" spans="1:15" x14ac:dyDescent="0.3">
      <c r="A323">
        <v>10569</v>
      </c>
      <c r="B323" t="s">
        <v>753</v>
      </c>
      <c r="C323">
        <v>5</v>
      </c>
      <c r="D323" s="131">
        <v>36358</v>
      </c>
      <c r="E323" s="131">
        <v>36386</v>
      </c>
      <c r="F323" s="131">
        <v>36383</v>
      </c>
      <c r="G323">
        <v>1</v>
      </c>
      <c r="H323">
        <v>58.98</v>
      </c>
      <c r="I323" t="s">
        <v>754</v>
      </c>
      <c r="J323" t="s">
        <v>757</v>
      </c>
      <c r="K323" t="s">
        <v>758</v>
      </c>
      <c r="L323" t="s">
        <v>759</v>
      </c>
      <c r="M323" t="s">
        <v>760</v>
      </c>
      <c r="N323" t="s">
        <v>498</v>
      </c>
      <c r="O323">
        <v>977.5</v>
      </c>
    </row>
    <row r="324" spans="1:15" x14ac:dyDescent="0.3">
      <c r="A324">
        <v>10570</v>
      </c>
      <c r="B324" t="s">
        <v>652</v>
      </c>
      <c r="C324">
        <v>3</v>
      </c>
      <c r="D324" s="131">
        <v>36359</v>
      </c>
      <c r="E324" s="131">
        <v>36387</v>
      </c>
      <c r="F324" s="131">
        <v>36361</v>
      </c>
      <c r="G324">
        <v>3</v>
      </c>
      <c r="H324">
        <v>188.99</v>
      </c>
      <c r="I324" t="s">
        <v>653</v>
      </c>
      <c r="J324" t="s">
        <v>655</v>
      </c>
      <c r="K324" t="s">
        <v>656</v>
      </c>
      <c r="L324" t="s">
        <v>657</v>
      </c>
      <c r="M324" t="s">
        <v>658</v>
      </c>
      <c r="N324" t="s">
        <v>327</v>
      </c>
      <c r="O324">
        <v>2595</v>
      </c>
    </row>
    <row r="325" spans="1:15" x14ac:dyDescent="0.3">
      <c r="A325">
        <v>10571</v>
      </c>
      <c r="B325" t="s">
        <v>400</v>
      </c>
      <c r="C325">
        <v>8</v>
      </c>
      <c r="D325" s="131">
        <v>36359</v>
      </c>
      <c r="E325" s="131">
        <v>36401</v>
      </c>
      <c r="F325" s="131">
        <v>36376</v>
      </c>
      <c r="G325">
        <v>3</v>
      </c>
      <c r="H325">
        <v>26.06</v>
      </c>
      <c r="I325" t="s">
        <v>401</v>
      </c>
      <c r="J325" t="s">
        <v>404</v>
      </c>
      <c r="K325" t="s">
        <v>405</v>
      </c>
      <c r="M325" t="s">
        <v>406</v>
      </c>
      <c r="N325" t="s">
        <v>216</v>
      </c>
      <c r="O325">
        <v>647.75</v>
      </c>
    </row>
    <row r="326" spans="1:15" x14ac:dyDescent="0.3">
      <c r="A326">
        <v>10572</v>
      </c>
      <c r="B326" t="s">
        <v>276</v>
      </c>
      <c r="C326">
        <v>3</v>
      </c>
      <c r="D326" s="131">
        <v>36360</v>
      </c>
      <c r="E326" s="131">
        <v>36388</v>
      </c>
      <c r="F326" s="131">
        <v>36367</v>
      </c>
      <c r="G326">
        <v>2</v>
      </c>
      <c r="H326">
        <v>116.43</v>
      </c>
      <c r="I326" t="s">
        <v>277</v>
      </c>
      <c r="J326" t="s">
        <v>280</v>
      </c>
      <c r="K326" t="s">
        <v>281</v>
      </c>
      <c r="M326" t="s">
        <v>282</v>
      </c>
      <c r="N326" t="s">
        <v>283</v>
      </c>
      <c r="O326">
        <v>1565.65</v>
      </c>
    </row>
    <row r="327" spans="1:15" x14ac:dyDescent="0.3">
      <c r="A327">
        <v>10573</v>
      </c>
      <c r="B327" t="s">
        <v>261</v>
      </c>
      <c r="C327">
        <v>7</v>
      </c>
      <c r="D327" s="131">
        <v>36361</v>
      </c>
      <c r="E327" s="131">
        <v>36389</v>
      </c>
      <c r="F327" s="131">
        <v>36362</v>
      </c>
      <c r="G327">
        <v>3</v>
      </c>
      <c r="H327">
        <v>84.84</v>
      </c>
      <c r="I327" t="s">
        <v>262</v>
      </c>
      <c r="J327" t="s">
        <v>264</v>
      </c>
      <c r="K327" t="s">
        <v>256</v>
      </c>
      <c r="M327" t="s">
        <v>265</v>
      </c>
      <c r="N327" t="s">
        <v>258</v>
      </c>
      <c r="O327">
        <v>2082</v>
      </c>
    </row>
    <row r="328" spans="1:15" x14ac:dyDescent="0.3">
      <c r="A328">
        <v>10574</v>
      </c>
      <c r="B328" t="s">
        <v>883</v>
      </c>
      <c r="C328">
        <v>4</v>
      </c>
      <c r="D328" s="131">
        <v>36361</v>
      </c>
      <c r="E328" s="131">
        <v>36389</v>
      </c>
      <c r="F328" s="131">
        <v>36372</v>
      </c>
      <c r="G328">
        <v>2</v>
      </c>
      <c r="H328">
        <v>37.6</v>
      </c>
      <c r="I328" t="s">
        <v>884</v>
      </c>
      <c r="J328" t="s">
        <v>886</v>
      </c>
      <c r="K328" t="s">
        <v>887</v>
      </c>
      <c r="L328" t="s">
        <v>589</v>
      </c>
      <c r="M328" t="s">
        <v>888</v>
      </c>
      <c r="N328" t="s">
        <v>498</v>
      </c>
      <c r="O328">
        <v>764.3</v>
      </c>
    </row>
    <row r="329" spans="1:15" x14ac:dyDescent="0.3">
      <c r="A329">
        <v>10575</v>
      </c>
      <c r="B329" t="s">
        <v>661</v>
      </c>
      <c r="C329">
        <v>5</v>
      </c>
      <c r="D329" s="131">
        <v>36362</v>
      </c>
      <c r="E329" s="131">
        <v>36376</v>
      </c>
      <c r="F329" s="131">
        <v>36372</v>
      </c>
      <c r="G329">
        <v>1</v>
      </c>
      <c r="H329">
        <v>127.34</v>
      </c>
      <c r="I329" t="s">
        <v>662</v>
      </c>
      <c r="J329" t="s">
        <v>664</v>
      </c>
      <c r="K329" t="s">
        <v>665</v>
      </c>
      <c r="M329" t="s">
        <v>666</v>
      </c>
      <c r="N329" t="s">
        <v>203</v>
      </c>
      <c r="O329">
        <v>2147.4</v>
      </c>
    </row>
    <row r="330" spans="1:15" x14ac:dyDescent="0.3">
      <c r="A330">
        <v>10576</v>
      </c>
      <c r="B330" t="s">
        <v>871</v>
      </c>
      <c r="C330">
        <v>3</v>
      </c>
      <c r="D330" s="131">
        <v>36365</v>
      </c>
      <c r="E330" s="131">
        <v>36379</v>
      </c>
      <c r="F330" s="131">
        <v>36372</v>
      </c>
      <c r="G330">
        <v>3</v>
      </c>
      <c r="H330">
        <v>18.559999999999999</v>
      </c>
      <c r="I330" t="s">
        <v>872</v>
      </c>
      <c r="J330" t="s">
        <v>874</v>
      </c>
      <c r="K330" t="s">
        <v>256</v>
      </c>
      <c r="M330" t="s">
        <v>710</v>
      </c>
      <c r="N330" t="s">
        <v>258</v>
      </c>
      <c r="O330">
        <v>838.45</v>
      </c>
    </row>
    <row r="331" spans="1:15" x14ac:dyDescent="0.3">
      <c r="A331">
        <v>10577</v>
      </c>
      <c r="B331" t="s">
        <v>883</v>
      </c>
      <c r="C331">
        <v>9</v>
      </c>
      <c r="D331" s="131">
        <v>36365</v>
      </c>
      <c r="E331" s="131">
        <v>36407</v>
      </c>
      <c r="F331" s="131">
        <v>36372</v>
      </c>
      <c r="G331">
        <v>2</v>
      </c>
      <c r="H331">
        <v>25.41</v>
      </c>
      <c r="I331" t="s">
        <v>884</v>
      </c>
      <c r="J331" t="s">
        <v>886</v>
      </c>
      <c r="K331" t="s">
        <v>887</v>
      </c>
      <c r="L331" t="s">
        <v>589</v>
      </c>
      <c r="M331" t="s">
        <v>888</v>
      </c>
      <c r="N331" t="s">
        <v>498</v>
      </c>
      <c r="O331">
        <v>569</v>
      </c>
    </row>
    <row r="332" spans="1:15" x14ac:dyDescent="0.3">
      <c r="A332">
        <v>10578</v>
      </c>
      <c r="B332" t="s">
        <v>330</v>
      </c>
      <c r="C332">
        <v>4</v>
      </c>
      <c r="D332" s="131">
        <v>36366</v>
      </c>
      <c r="E332" s="131">
        <v>36394</v>
      </c>
      <c r="F332" s="131">
        <v>36397</v>
      </c>
      <c r="G332">
        <v>3</v>
      </c>
      <c r="H332">
        <v>29.6</v>
      </c>
      <c r="I332" t="s">
        <v>331</v>
      </c>
      <c r="J332" t="s">
        <v>333</v>
      </c>
      <c r="K332" t="s">
        <v>271</v>
      </c>
      <c r="M332" t="s">
        <v>334</v>
      </c>
      <c r="N332" t="s">
        <v>273</v>
      </c>
      <c r="O332">
        <v>477</v>
      </c>
    </row>
    <row r="333" spans="1:15" x14ac:dyDescent="0.3">
      <c r="A333">
        <v>10579</v>
      </c>
      <c r="B333" t="s">
        <v>601</v>
      </c>
      <c r="C333">
        <v>1</v>
      </c>
      <c r="D333" s="131">
        <v>36367</v>
      </c>
      <c r="E333" s="131">
        <v>36395</v>
      </c>
      <c r="F333" s="131">
        <v>36376</v>
      </c>
      <c r="G333">
        <v>2</v>
      </c>
      <c r="H333">
        <v>13.73</v>
      </c>
      <c r="I333" t="s">
        <v>602</v>
      </c>
      <c r="J333" t="s">
        <v>604</v>
      </c>
      <c r="K333" t="s">
        <v>605</v>
      </c>
      <c r="L333" t="s">
        <v>606</v>
      </c>
      <c r="M333" t="s">
        <v>607</v>
      </c>
      <c r="N333" t="s">
        <v>498</v>
      </c>
      <c r="O333">
        <v>317.75</v>
      </c>
    </row>
    <row r="334" spans="1:15" x14ac:dyDescent="0.3">
      <c r="A334">
        <v>10580</v>
      </c>
      <c r="B334" t="s">
        <v>690</v>
      </c>
      <c r="C334">
        <v>4</v>
      </c>
      <c r="D334" s="131">
        <v>36368</v>
      </c>
      <c r="E334" s="131">
        <v>36396</v>
      </c>
      <c r="F334" s="131">
        <v>36373</v>
      </c>
      <c r="G334">
        <v>3</v>
      </c>
      <c r="H334">
        <v>75.89</v>
      </c>
      <c r="I334" t="s">
        <v>691</v>
      </c>
      <c r="J334" t="s">
        <v>693</v>
      </c>
      <c r="K334" t="s">
        <v>694</v>
      </c>
      <c r="M334" t="s">
        <v>695</v>
      </c>
      <c r="N334" t="s">
        <v>203</v>
      </c>
      <c r="O334">
        <v>1067.0999999999999</v>
      </c>
    </row>
    <row r="335" spans="1:15" x14ac:dyDescent="0.3">
      <c r="A335">
        <v>10581</v>
      </c>
      <c r="B335" t="s">
        <v>409</v>
      </c>
      <c r="C335">
        <v>3</v>
      </c>
      <c r="D335" s="131">
        <v>36368</v>
      </c>
      <c r="E335" s="131">
        <v>36396</v>
      </c>
      <c r="F335" s="131">
        <v>36374</v>
      </c>
      <c r="G335">
        <v>1</v>
      </c>
      <c r="H335">
        <v>3.01</v>
      </c>
      <c r="I335" t="s">
        <v>410</v>
      </c>
      <c r="J335" t="s">
        <v>413</v>
      </c>
      <c r="K335" t="s">
        <v>365</v>
      </c>
      <c r="L335" t="s">
        <v>366</v>
      </c>
      <c r="M335" t="s">
        <v>414</v>
      </c>
      <c r="N335" t="s">
        <v>368</v>
      </c>
      <c r="O335">
        <v>387.5</v>
      </c>
    </row>
    <row r="336" spans="1:15" x14ac:dyDescent="0.3">
      <c r="A336">
        <v>10582</v>
      </c>
      <c r="B336" t="s">
        <v>286</v>
      </c>
      <c r="C336">
        <v>3</v>
      </c>
      <c r="D336" s="131">
        <v>36369</v>
      </c>
      <c r="E336" s="131">
        <v>36397</v>
      </c>
      <c r="F336" s="131">
        <v>36386</v>
      </c>
      <c r="G336">
        <v>2</v>
      </c>
      <c r="H336">
        <v>27.71</v>
      </c>
      <c r="I336" t="s">
        <v>287</v>
      </c>
      <c r="J336" t="s">
        <v>289</v>
      </c>
      <c r="K336" t="s">
        <v>290</v>
      </c>
      <c r="M336" t="s">
        <v>291</v>
      </c>
      <c r="N336" t="s">
        <v>203</v>
      </c>
      <c r="O336">
        <v>330</v>
      </c>
    </row>
    <row r="337" spans="1:15" x14ac:dyDescent="0.3">
      <c r="A337">
        <v>10583</v>
      </c>
      <c r="B337" t="s">
        <v>923</v>
      </c>
      <c r="C337">
        <v>2</v>
      </c>
      <c r="D337" s="131">
        <v>36372</v>
      </c>
      <c r="E337" s="131">
        <v>36400</v>
      </c>
      <c r="F337" s="131">
        <v>36376</v>
      </c>
      <c r="G337">
        <v>2</v>
      </c>
      <c r="H337">
        <v>7.28</v>
      </c>
      <c r="I337" t="s">
        <v>924</v>
      </c>
      <c r="J337" t="s">
        <v>926</v>
      </c>
      <c r="K337" t="s">
        <v>927</v>
      </c>
      <c r="M337" t="s">
        <v>928</v>
      </c>
      <c r="N337" t="s">
        <v>929</v>
      </c>
      <c r="O337">
        <v>2413.9</v>
      </c>
    </row>
    <row r="338" spans="1:15" x14ac:dyDescent="0.3">
      <c r="A338">
        <v>10584</v>
      </c>
      <c r="B338" t="s">
        <v>294</v>
      </c>
      <c r="C338">
        <v>4</v>
      </c>
      <c r="D338" s="131">
        <v>36372</v>
      </c>
      <c r="E338" s="131">
        <v>36400</v>
      </c>
      <c r="F338" s="131">
        <v>36376</v>
      </c>
      <c r="G338">
        <v>1</v>
      </c>
      <c r="H338">
        <v>59.14</v>
      </c>
      <c r="I338" t="s">
        <v>295</v>
      </c>
      <c r="J338" t="s">
        <v>298</v>
      </c>
      <c r="K338" t="s">
        <v>299</v>
      </c>
      <c r="M338" t="s">
        <v>300</v>
      </c>
      <c r="N338" t="s">
        <v>201</v>
      </c>
      <c r="O338">
        <v>625</v>
      </c>
    </row>
    <row r="339" spans="1:15" x14ac:dyDescent="0.3">
      <c r="A339">
        <v>10585</v>
      </c>
      <c r="B339" t="s">
        <v>931</v>
      </c>
      <c r="C339">
        <v>7</v>
      </c>
      <c r="D339" s="131">
        <v>36373</v>
      </c>
      <c r="E339" s="131">
        <v>36401</v>
      </c>
      <c r="F339" s="131">
        <v>36382</v>
      </c>
      <c r="G339">
        <v>1</v>
      </c>
      <c r="H339">
        <v>13.41</v>
      </c>
      <c r="I339" t="s">
        <v>932</v>
      </c>
      <c r="J339" t="s">
        <v>934</v>
      </c>
      <c r="K339" t="s">
        <v>935</v>
      </c>
      <c r="L339" t="s">
        <v>366</v>
      </c>
      <c r="M339" t="s">
        <v>936</v>
      </c>
      <c r="N339" t="s">
        <v>368</v>
      </c>
      <c r="O339">
        <v>142.5</v>
      </c>
    </row>
    <row r="340" spans="1:15" x14ac:dyDescent="0.3">
      <c r="A340">
        <v>10586</v>
      </c>
      <c r="B340" t="s">
        <v>763</v>
      </c>
      <c r="C340">
        <v>9</v>
      </c>
      <c r="D340" s="131">
        <v>36374</v>
      </c>
      <c r="E340" s="131">
        <v>36402</v>
      </c>
      <c r="F340" s="131">
        <v>36381</v>
      </c>
      <c r="G340">
        <v>1</v>
      </c>
      <c r="H340">
        <v>0.48</v>
      </c>
      <c r="I340" t="s">
        <v>764</v>
      </c>
      <c r="J340" t="s">
        <v>766</v>
      </c>
      <c r="K340" t="s">
        <v>767</v>
      </c>
      <c r="M340" t="s">
        <v>768</v>
      </c>
      <c r="N340" t="s">
        <v>213</v>
      </c>
      <c r="O340">
        <v>28</v>
      </c>
    </row>
    <row r="341" spans="1:15" x14ac:dyDescent="0.3">
      <c r="A341">
        <v>10587</v>
      </c>
      <c r="B341" t="s">
        <v>727</v>
      </c>
      <c r="C341">
        <v>1</v>
      </c>
      <c r="D341" s="131">
        <v>36374</v>
      </c>
      <c r="E341" s="131">
        <v>36402</v>
      </c>
      <c r="F341" s="131">
        <v>36381</v>
      </c>
      <c r="G341">
        <v>1</v>
      </c>
      <c r="H341">
        <v>62.52</v>
      </c>
      <c r="I341" t="s">
        <v>728</v>
      </c>
      <c r="J341" t="s">
        <v>730</v>
      </c>
      <c r="K341" t="s">
        <v>514</v>
      </c>
      <c r="L341" t="s">
        <v>515</v>
      </c>
      <c r="M341" t="s">
        <v>731</v>
      </c>
      <c r="N341" t="s">
        <v>368</v>
      </c>
      <c r="O341">
        <v>807.38</v>
      </c>
    </row>
    <row r="342" spans="1:15" x14ac:dyDescent="0.3">
      <c r="A342">
        <v>10588</v>
      </c>
      <c r="B342" t="s">
        <v>740</v>
      </c>
      <c r="C342">
        <v>2</v>
      </c>
      <c r="D342" s="131">
        <v>36375</v>
      </c>
      <c r="E342" s="131">
        <v>36403</v>
      </c>
      <c r="F342" s="131">
        <v>36382</v>
      </c>
      <c r="G342">
        <v>3</v>
      </c>
      <c r="H342">
        <v>194.67</v>
      </c>
      <c r="I342" t="s">
        <v>741</v>
      </c>
      <c r="J342" t="s">
        <v>743</v>
      </c>
      <c r="K342" t="s">
        <v>744</v>
      </c>
      <c r="M342" t="s">
        <v>745</v>
      </c>
      <c r="N342" t="s">
        <v>203</v>
      </c>
      <c r="O342">
        <v>3900</v>
      </c>
    </row>
    <row r="343" spans="1:15" x14ac:dyDescent="0.3">
      <c r="A343">
        <v>10589</v>
      </c>
      <c r="B343" t="s">
        <v>491</v>
      </c>
      <c r="C343">
        <v>8</v>
      </c>
      <c r="D343" s="131">
        <v>36376</v>
      </c>
      <c r="E343" s="131">
        <v>36404</v>
      </c>
      <c r="F343" s="131">
        <v>36386</v>
      </c>
      <c r="G343">
        <v>2</v>
      </c>
      <c r="H343">
        <v>4.42</v>
      </c>
      <c r="I343" t="s">
        <v>492</v>
      </c>
      <c r="J343" t="s">
        <v>494</v>
      </c>
      <c r="K343" t="s">
        <v>495</v>
      </c>
      <c r="L343" t="s">
        <v>496</v>
      </c>
      <c r="M343" t="s">
        <v>497</v>
      </c>
      <c r="N343" t="s">
        <v>498</v>
      </c>
      <c r="O343">
        <v>72</v>
      </c>
    </row>
    <row r="344" spans="1:15" x14ac:dyDescent="0.3">
      <c r="A344">
        <v>10590</v>
      </c>
      <c r="B344" t="s">
        <v>652</v>
      </c>
      <c r="C344">
        <v>4</v>
      </c>
      <c r="D344" s="131">
        <v>36379</v>
      </c>
      <c r="E344" s="131">
        <v>36407</v>
      </c>
      <c r="F344" s="131">
        <v>36386</v>
      </c>
      <c r="G344">
        <v>3</v>
      </c>
      <c r="H344">
        <v>44.77</v>
      </c>
      <c r="I344" t="s">
        <v>653</v>
      </c>
      <c r="J344" t="s">
        <v>655</v>
      </c>
      <c r="K344" t="s">
        <v>656</v>
      </c>
      <c r="L344" t="s">
        <v>657</v>
      </c>
      <c r="M344" t="s">
        <v>658</v>
      </c>
      <c r="N344" t="s">
        <v>327</v>
      </c>
      <c r="O344">
        <v>1140</v>
      </c>
    </row>
    <row r="345" spans="1:15" x14ac:dyDescent="0.3">
      <c r="A345">
        <v>10591</v>
      </c>
      <c r="B345" t="s">
        <v>891</v>
      </c>
      <c r="C345">
        <v>1</v>
      </c>
      <c r="D345" s="131">
        <v>36379</v>
      </c>
      <c r="E345" s="131">
        <v>36393</v>
      </c>
      <c r="F345" s="131">
        <v>36388</v>
      </c>
      <c r="G345">
        <v>1</v>
      </c>
      <c r="H345">
        <v>55.92</v>
      </c>
      <c r="I345" t="s">
        <v>892</v>
      </c>
      <c r="J345" t="s">
        <v>894</v>
      </c>
      <c r="K345" t="s">
        <v>895</v>
      </c>
      <c r="M345" t="s">
        <v>896</v>
      </c>
      <c r="N345" t="s">
        <v>821</v>
      </c>
      <c r="O345">
        <v>812.5</v>
      </c>
    </row>
    <row r="346" spans="1:15" x14ac:dyDescent="0.3">
      <c r="A346">
        <v>10592</v>
      </c>
      <c r="B346" t="s">
        <v>593</v>
      </c>
      <c r="C346">
        <v>3</v>
      </c>
      <c r="D346" s="131">
        <v>36380</v>
      </c>
      <c r="E346" s="131">
        <v>36408</v>
      </c>
      <c r="F346" s="131">
        <v>36388</v>
      </c>
      <c r="G346">
        <v>1</v>
      </c>
      <c r="H346">
        <v>32.1</v>
      </c>
      <c r="I346" t="s">
        <v>594</v>
      </c>
      <c r="J346" t="s">
        <v>596</v>
      </c>
      <c r="K346" t="s">
        <v>597</v>
      </c>
      <c r="M346" t="s">
        <v>598</v>
      </c>
      <c r="N346" t="s">
        <v>203</v>
      </c>
      <c r="O346">
        <v>543.65</v>
      </c>
    </row>
    <row r="347" spans="1:15" x14ac:dyDescent="0.3">
      <c r="A347">
        <v>10593</v>
      </c>
      <c r="B347" t="s">
        <v>593</v>
      </c>
      <c r="C347">
        <v>7</v>
      </c>
      <c r="D347" s="131">
        <v>36381</v>
      </c>
      <c r="E347" s="131">
        <v>36409</v>
      </c>
      <c r="F347" s="131">
        <v>36416</v>
      </c>
      <c r="G347">
        <v>2</v>
      </c>
      <c r="H347">
        <v>174.2</v>
      </c>
      <c r="I347" t="s">
        <v>594</v>
      </c>
      <c r="J347" t="s">
        <v>596</v>
      </c>
      <c r="K347" t="s">
        <v>597</v>
      </c>
      <c r="M347" t="s">
        <v>598</v>
      </c>
      <c r="N347" t="s">
        <v>203</v>
      </c>
      <c r="O347">
        <v>2493</v>
      </c>
    </row>
    <row r="348" spans="1:15" x14ac:dyDescent="0.3">
      <c r="A348">
        <v>10594</v>
      </c>
      <c r="B348" t="s">
        <v>681</v>
      </c>
      <c r="C348">
        <v>3</v>
      </c>
      <c r="D348" s="131">
        <v>36381</v>
      </c>
      <c r="E348" s="131">
        <v>36409</v>
      </c>
      <c r="F348" s="131">
        <v>36388</v>
      </c>
      <c r="G348">
        <v>2</v>
      </c>
      <c r="H348">
        <v>5.24</v>
      </c>
      <c r="I348" t="s">
        <v>682</v>
      </c>
      <c r="J348" t="s">
        <v>684</v>
      </c>
      <c r="K348" t="s">
        <v>685</v>
      </c>
      <c r="L348" t="s">
        <v>686</v>
      </c>
      <c r="M348" t="s">
        <v>687</v>
      </c>
      <c r="N348" t="s">
        <v>498</v>
      </c>
      <c r="O348">
        <v>565.5</v>
      </c>
    </row>
    <row r="349" spans="1:15" x14ac:dyDescent="0.3">
      <c r="A349">
        <v>10595</v>
      </c>
      <c r="B349" t="s">
        <v>400</v>
      </c>
      <c r="C349">
        <v>2</v>
      </c>
      <c r="D349" s="131">
        <v>36382</v>
      </c>
      <c r="E349" s="131">
        <v>36410</v>
      </c>
      <c r="F349" s="131">
        <v>36386</v>
      </c>
      <c r="G349">
        <v>1</v>
      </c>
      <c r="H349">
        <v>96.78</v>
      </c>
      <c r="I349" t="s">
        <v>401</v>
      </c>
      <c r="J349" t="s">
        <v>404</v>
      </c>
      <c r="K349" t="s">
        <v>405</v>
      </c>
      <c r="M349" t="s">
        <v>406</v>
      </c>
      <c r="N349" t="s">
        <v>216</v>
      </c>
      <c r="O349">
        <v>6300</v>
      </c>
    </row>
    <row r="350" spans="1:15" x14ac:dyDescent="0.3">
      <c r="A350">
        <v>10596</v>
      </c>
      <c r="B350" t="s">
        <v>938</v>
      </c>
      <c r="C350">
        <v>8</v>
      </c>
      <c r="D350" s="131">
        <v>36383</v>
      </c>
      <c r="E350" s="131">
        <v>36411</v>
      </c>
      <c r="F350" s="131">
        <v>36415</v>
      </c>
      <c r="G350">
        <v>1</v>
      </c>
      <c r="H350">
        <v>16.34</v>
      </c>
      <c r="I350" t="s">
        <v>939</v>
      </c>
      <c r="J350" t="s">
        <v>980</v>
      </c>
      <c r="K350" t="s">
        <v>942</v>
      </c>
      <c r="L350" t="s">
        <v>589</v>
      </c>
      <c r="M350" t="s">
        <v>981</v>
      </c>
      <c r="N350" t="s">
        <v>498</v>
      </c>
      <c r="O350">
        <v>1476.1</v>
      </c>
    </row>
    <row r="351" spans="1:15" x14ac:dyDescent="0.3">
      <c r="A351">
        <v>10597</v>
      </c>
      <c r="B351" t="s">
        <v>713</v>
      </c>
      <c r="C351">
        <v>7</v>
      </c>
      <c r="D351" s="131">
        <v>36383</v>
      </c>
      <c r="E351" s="131">
        <v>36411</v>
      </c>
      <c r="F351" s="131">
        <v>36390</v>
      </c>
      <c r="G351">
        <v>3</v>
      </c>
      <c r="H351">
        <v>35.119999999999997</v>
      </c>
      <c r="I351" t="s">
        <v>714</v>
      </c>
      <c r="J351" t="s">
        <v>716</v>
      </c>
      <c r="K351" t="s">
        <v>717</v>
      </c>
      <c r="M351" t="s">
        <v>718</v>
      </c>
      <c r="N351" t="s">
        <v>216</v>
      </c>
      <c r="O351">
        <v>800.1</v>
      </c>
    </row>
    <row r="352" spans="1:15" x14ac:dyDescent="0.3">
      <c r="A352">
        <v>10598</v>
      </c>
      <c r="B352" t="s">
        <v>753</v>
      </c>
      <c r="C352">
        <v>1</v>
      </c>
      <c r="D352" s="131">
        <v>36386</v>
      </c>
      <c r="E352" s="131">
        <v>36414</v>
      </c>
      <c r="F352" s="131">
        <v>36390</v>
      </c>
      <c r="G352">
        <v>3</v>
      </c>
      <c r="H352">
        <v>44.42</v>
      </c>
      <c r="I352" t="s">
        <v>754</v>
      </c>
      <c r="J352" t="s">
        <v>757</v>
      </c>
      <c r="K352" t="s">
        <v>758</v>
      </c>
      <c r="L352" t="s">
        <v>759</v>
      </c>
      <c r="M352" t="s">
        <v>760</v>
      </c>
      <c r="N352" t="s">
        <v>498</v>
      </c>
      <c r="O352">
        <v>2388.5</v>
      </c>
    </row>
    <row r="353" spans="1:15" x14ac:dyDescent="0.3">
      <c r="A353">
        <v>10599</v>
      </c>
      <c r="B353" t="s">
        <v>330</v>
      </c>
      <c r="C353">
        <v>6</v>
      </c>
      <c r="D353" s="131">
        <v>36387</v>
      </c>
      <c r="E353" s="131">
        <v>36429</v>
      </c>
      <c r="F353" s="131">
        <v>36393</v>
      </c>
      <c r="G353">
        <v>3</v>
      </c>
      <c r="H353">
        <v>29.98</v>
      </c>
      <c r="I353" t="s">
        <v>331</v>
      </c>
      <c r="J353" t="s">
        <v>333</v>
      </c>
      <c r="K353" t="s">
        <v>271</v>
      </c>
      <c r="M353" t="s">
        <v>334</v>
      </c>
      <c r="N353" t="s">
        <v>273</v>
      </c>
      <c r="O353">
        <v>493</v>
      </c>
    </row>
    <row r="354" spans="1:15" x14ac:dyDescent="0.3">
      <c r="A354">
        <v>10600</v>
      </c>
      <c r="B354" t="s">
        <v>528</v>
      </c>
      <c r="C354">
        <v>4</v>
      </c>
      <c r="D354" s="131">
        <v>36388</v>
      </c>
      <c r="E354" s="131">
        <v>36416</v>
      </c>
      <c r="F354" s="131">
        <v>36393</v>
      </c>
      <c r="G354">
        <v>1</v>
      </c>
      <c r="H354">
        <v>45.13</v>
      </c>
      <c r="I354" t="s">
        <v>529</v>
      </c>
      <c r="J354" t="s">
        <v>531</v>
      </c>
      <c r="K354" t="s">
        <v>532</v>
      </c>
      <c r="L354" t="s">
        <v>496</v>
      </c>
      <c r="M354" t="s">
        <v>533</v>
      </c>
      <c r="N354" t="s">
        <v>498</v>
      </c>
      <c r="O354">
        <v>479.8</v>
      </c>
    </row>
    <row r="355" spans="1:15" x14ac:dyDescent="0.3">
      <c r="A355">
        <v>10601</v>
      </c>
      <c r="B355" t="s">
        <v>519</v>
      </c>
      <c r="C355">
        <v>7</v>
      </c>
      <c r="D355" s="131">
        <v>36388</v>
      </c>
      <c r="E355" s="131">
        <v>36430</v>
      </c>
      <c r="F355" s="131">
        <v>36394</v>
      </c>
      <c r="G355">
        <v>1</v>
      </c>
      <c r="H355">
        <v>58.3</v>
      </c>
      <c r="I355" t="s">
        <v>520</v>
      </c>
      <c r="J355" t="s">
        <v>522</v>
      </c>
      <c r="K355" t="s">
        <v>523</v>
      </c>
      <c r="L355" t="s">
        <v>524</v>
      </c>
      <c r="M355" t="s">
        <v>525</v>
      </c>
      <c r="N355" t="s">
        <v>507</v>
      </c>
      <c r="O355">
        <v>2285</v>
      </c>
    </row>
    <row r="356" spans="1:15" x14ac:dyDescent="0.3">
      <c r="A356">
        <v>10602</v>
      </c>
      <c r="B356" t="s">
        <v>891</v>
      </c>
      <c r="C356">
        <v>8</v>
      </c>
      <c r="D356" s="131">
        <v>36389</v>
      </c>
      <c r="E356" s="131">
        <v>36417</v>
      </c>
      <c r="F356" s="131">
        <v>36394</v>
      </c>
      <c r="G356">
        <v>2</v>
      </c>
      <c r="H356">
        <v>2.92</v>
      </c>
      <c r="I356" t="s">
        <v>892</v>
      </c>
      <c r="J356" t="s">
        <v>894</v>
      </c>
      <c r="K356" t="s">
        <v>895</v>
      </c>
      <c r="M356" t="s">
        <v>896</v>
      </c>
      <c r="N356" t="s">
        <v>821</v>
      </c>
      <c r="O356">
        <v>65</v>
      </c>
    </row>
    <row r="357" spans="1:15" x14ac:dyDescent="0.3">
      <c r="A357">
        <v>10603</v>
      </c>
      <c r="B357" t="s">
        <v>800</v>
      </c>
      <c r="C357">
        <v>8</v>
      </c>
      <c r="D357" s="131">
        <v>36390</v>
      </c>
      <c r="E357" s="131">
        <v>36418</v>
      </c>
      <c r="F357" s="131">
        <v>36411</v>
      </c>
      <c r="G357">
        <v>2</v>
      </c>
      <c r="H357">
        <v>48.77</v>
      </c>
      <c r="I357" t="s">
        <v>801</v>
      </c>
      <c r="J357" t="s">
        <v>803</v>
      </c>
      <c r="K357" t="s">
        <v>804</v>
      </c>
      <c r="L357" t="s">
        <v>805</v>
      </c>
      <c r="M357" t="s">
        <v>806</v>
      </c>
      <c r="N357" t="s">
        <v>498</v>
      </c>
      <c r="O357">
        <v>1508</v>
      </c>
    </row>
    <row r="358" spans="1:15" x14ac:dyDescent="0.3">
      <c r="A358">
        <v>10604</v>
      </c>
      <c r="B358" t="s">
        <v>460</v>
      </c>
      <c r="C358">
        <v>1</v>
      </c>
      <c r="D358" s="131">
        <v>36390</v>
      </c>
      <c r="E358" s="131">
        <v>36418</v>
      </c>
      <c r="F358" s="131">
        <v>36401</v>
      </c>
      <c r="G358">
        <v>1</v>
      </c>
      <c r="H358">
        <v>7.46</v>
      </c>
      <c r="I358" t="s">
        <v>461</v>
      </c>
      <c r="J358" t="s">
        <v>463</v>
      </c>
      <c r="K358" t="s">
        <v>464</v>
      </c>
      <c r="M358" t="s">
        <v>465</v>
      </c>
      <c r="N358" t="s">
        <v>466</v>
      </c>
      <c r="O358">
        <v>256.5</v>
      </c>
    </row>
    <row r="359" spans="1:15" x14ac:dyDescent="0.3">
      <c r="A359">
        <v>10605</v>
      </c>
      <c r="B359" t="s">
        <v>652</v>
      </c>
      <c r="C359">
        <v>1</v>
      </c>
      <c r="D359" s="131">
        <v>36393</v>
      </c>
      <c r="E359" s="131">
        <v>36421</v>
      </c>
      <c r="F359" s="131">
        <v>36401</v>
      </c>
      <c r="G359">
        <v>2</v>
      </c>
      <c r="H359">
        <v>379.13</v>
      </c>
      <c r="I359" t="s">
        <v>653</v>
      </c>
      <c r="J359" t="s">
        <v>655</v>
      </c>
      <c r="K359" t="s">
        <v>656</v>
      </c>
      <c r="L359" t="s">
        <v>657</v>
      </c>
      <c r="M359" t="s">
        <v>658</v>
      </c>
      <c r="N359" t="s">
        <v>327</v>
      </c>
      <c r="O359">
        <v>4326</v>
      </c>
    </row>
    <row r="360" spans="1:15" x14ac:dyDescent="0.3">
      <c r="A360">
        <v>10606</v>
      </c>
      <c r="B360" t="s">
        <v>876</v>
      </c>
      <c r="C360">
        <v>4</v>
      </c>
      <c r="D360" s="131">
        <v>36394</v>
      </c>
      <c r="E360" s="131">
        <v>36422</v>
      </c>
      <c r="F360" s="131">
        <v>36403</v>
      </c>
      <c r="G360">
        <v>3</v>
      </c>
      <c r="H360">
        <v>79.400000000000006</v>
      </c>
      <c r="I360" t="s">
        <v>877</v>
      </c>
      <c r="J360" t="s">
        <v>879</v>
      </c>
      <c r="K360" t="s">
        <v>365</v>
      </c>
      <c r="L360" t="s">
        <v>366</v>
      </c>
      <c r="M360" t="s">
        <v>880</v>
      </c>
      <c r="N360" t="s">
        <v>368</v>
      </c>
      <c r="O360">
        <v>1413</v>
      </c>
    </row>
    <row r="361" spans="1:15" x14ac:dyDescent="0.3">
      <c r="A361">
        <v>10607</v>
      </c>
      <c r="B361" t="s">
        <v>800</v>
      </c>
      <c r="C361">
        <v>5</v>
      </c>
      <c r="D361" s="131">
        <v>36394</v>
      </c>
      <c r="E361" s="131">
        <v>36422</v>
      </c>
      <c r="F361" s="131">
        <v>36397</v>
      </c>
      <c r="G361">
        <v>1</v>
      </c>
      <c r="H361">
        <v>200.24</v>
      </c>
      <c r="I361" t="s">
        <v>801</v>
      </c>
      <c r="J361" t="s">
        <v>803</v>
      </c>
      <c r="K361" t="s">
        <v>804</v>
      </c>
      <c r="L361" t="s">
        <v>805</v>
      </c>
      <c r="M361" t="s">
        <v>806</v>
      </c>
      <c r="N361" t="s">
        <v>498</v>
      </c>
      <c r="O361">
        <v>6475.4</v>
      </c>
    </row>
    <row r="362" spans="1:15" x14ac:dyDescent="0.3">
      <c r="A362">
        <v>10608</v>
      </c>
      <c r="B362" t="s">
        <v>863</v>
      </c>
      <c r="C362">
        <v>4</v>
      </c>
      <c r="D362" s="131">
        <v>36395</v>
      </c>
      <c r="E362" s="131">
        <v>36423</v>
      </c>
      <c r="F362" s="131">
        <v>36404</v>
      </c>
      <c r="G362">
        <v>2</v>
      </c>
      <c r="H362">
        <v>27.79</v>
      </c>
      <c r="I362" t="s">
        <v>864</v>
      </c>
      <c r="J362" t="s">
        <v>866</v>
      </c>
      <c r="K362" t="s">
        <v>867</v>
      </c>
      <c r="M362" t="s">
        <v>868</v>
      </c>
      <c r="N362" t="s">
        <v>203</v>
      </c>
      <c r="O362">
        <v>1064</v>
      </c>
    </row>
    <row r="363" spans="1:15" x14ac:dyDescent="0.3">
      <c r="A363">
        <v>10609</v>
      </c>
      <c r="B363" t="s">
        <v>385</v>
      </c>
      <c r="C363">
        <v>7</v>
      </c>
      <c r="D363" s="131">
        <v>36396</v>
      </c>
      <c r="E363" s="131">
        <v>36424</v>
      </c>
      <c r="F363" s="131">
        <v>36402</v>
      </c>
      <c r="G363">
        <v>2</v>
      </c>
      <c r="H363">
        <v>1.85</v>
      </c>
      <c r="I363" t="s">
        <v>386</v>
      </c>
      <c r="J363" t="s">
        <v>388</v>
      </c>
      <c r="K363" t="s">
        <v>389</v>
      </c>
      <c r="M363" t="s">
        <v>390</v>
      </c>
      <c r="N363" t="s">
        <v>201</v>
      </c>
      <c r="O363">
        <v>424</v>
      </c>
    </row>
    <row r="364" spans="1:15" x14ac:dyDescent="0.3">
      <c r="A364">
        <v>10610</v>
      </c>
      <c r="B364" t="s">
        <v>568</v>
      </c>
      <c r="C364">
        <v>8</v>
      </c>
      <c r="D364" s="131">
        <v>36397</v>
      </c>
      <c r="E364" s="131">
        <v>36425</v>
      </c>
      <c r="F364" s="131">
        <v>36409</v>
      </c>
      <c r="G364">
        <v>1</v>
      </c>
      <c r="H364">
        <v>26.78</v>
      </c>
      <c r="I364" t="s">
        <v>569</v>
      </c>
      <c r="J364" t="s">
        <v>571</v>
      </c>
      <c r="K364" t="s">
        <v>572</v>
      </c>
      <c r="M364" t="s">
        <v>573</v>
      </c>
      <c r="N364" t="s">
        <v>201</v>
      </c>
      <c r="O364">
        <v>399</v>
      </c>
    </row>
    <row r="365" spans="1:15" x14ac:dyDescent="0.3">
      <c r="A365">
        <v>10611</v>
      </c>
      <c r="B365" t="s">
        <v>954</v>
      </c>
      <c r="C365">
        <v>6</v>
      </c>
      <c r="D365" s="131">
        <v>36397</v>
      </c>
      <c r="E365" s="131">
        <v>36425</v>
      </c>
      <c r="F365" s="131">
        <v>36404</v>
      </c>
      <c r="G365">
        <v>2</v>
      </c>
      <c r="H365">
        <v>80.650000000000006</v>
      </c>
      <c r="I365" t="s">
        <v>988</v>
      </c>
      <c r="J365" t="s">
        <v>957</v>
      </c>
      <c r="K365" t="s">
        <v>958</v>
      </c>
      <c r="M365" t="s">
        <v>959</v>
      </c>
      <c r="N365" t="s">
        <v>960</v>
      </c>
      <c r="O365">
        <v>808</v>
      </c>
    </row>
    <row r="366" spans="1:15" x14ac:dyDescent="0.3">
      <c r="A366">
        <v>10612</v>
      </c>
      <c r="B366" t="s">
        <v>800</v>
      </c>
      <c r="C366">
        <v>1</v>
      </c>
      <c r="D366" s="131">
        <v>36400</v>
      </c>
      <c r="E366" s="131">
        <v>36428</v>
      </c>
      <c r="F366" s="131">
        <v>36404</v>
      </c>
      <c r="G366">
        <v>2</v>
      </c>
      <c r="H366">
        <v>544.08000000000004</v>
      </c>
      <c r="I366" t="s">
        <v>801</v>
      </c>
      <c r="J366" t="s">
        <v>803</v>
      </c>
      <c r="K366" t="s">
        <v>804</v>
      </c>
      <c r="L366" t="s">
        <v>805</v>
      </c>
      <c r="M366" t="s">
        <v>806</v>
      </c>
      <c r="N366" t="s">
        <v>498</v>
      </c>
      <c r="O366">
        <v>6375</v>
      </c>
    </row>
    <row r="367" spans="1:15" x14ac:dyDescent="0.3">
      <c r="A367">
        <v>10613</v>
      </c>
      <c r="B367" t="s">
        <v>519</v>
      </c>
      <c r="C367">
        <v>4</v>
      </c>
      <c r="D367" s="131">
        <v>36401</v>
      </c>
      <c r="E367" s="131">
        <v>36429</v>
      </c>
      <c r="F367" s="131">
        <v>36404</v>
      </c>
      <c r="G367">
        <v>2</v>
      </c>
      <c r="H367">
        <v>8.11</v>
      </c>
      <c r="I367" t="s">
        <v>520</v>
      </c>
      <c r="J367" t="s">
        <v>522</v>
      </c>
      <c r="K367" t="s">
        <v>523</v>
      </c>
      <c r="L367" t="s">
        <v>524</v>
      </c>
      <c r="M367" t="s">
        <v>525</v>
      </c>
      <c r="N367" t="s">
        <v>507</v>
      </c>
      <c r="O367">
        <v>358</v>
      </c>
    </row>
    <row r="368" spans="1:15" x14ac:dyDescent="0.3">
      <c r="A368">
        <v>10614</v>
      </c>
      <c r="B368" t="s">
        <v>286</v>
      </c>
      <c r="C368">
        <v>8</v>
      </c>
      <c r="D368" s="131">
        <v>36401</v>
      </c>
      <c r="E368" s="131">
        <v>36429</v>
      </c>
      <c r="F368" s="131">
        <v>36404</v>
      </c>
      <c r="G368">
        <v>3</v>
      </c>
      <c r="H368">
        <v>1.93</v>
      </c>
      <c r="I368" t="s">
        <v>287</v>
      </c>
      <c r="J368" t="s">
        <v>289</v>
      </c>
      <c r="K368" t="s">
        <v>290</v>
      </c>
      <c r="M368" t="s">
        <v>291</v>
      </c>
      <c r="N368" t="s">
        <v>203</v>
      </c>
      <c r="O368">
        <v>464</v>
      </c>
    </row>
    <row r="369" spans="1:15" x14ac:dyDescent="0.3">
      <c r="A369">
        <v>10615</v>
      </c>
      <c r="B369" t="s">
        <v>946</v>
      </c>
      <c r="C369">
        <v>2</v>
      </c>
      <c r="D369" s="131">
        <v>36402</v>
      </c>
      <c r="E369" s="131">
        <v>36430</v>
      </c>
      <c r="F369" s="131">
        <v>36409</v>
      </c>
      <c r="G369">
        <v>3</v>
      </c>
      <c r="H369">
        <v>0.75</v>
      </c>
      <c r="I369" t="s">
        <v>947</v>
      </c>
      <c r="J369" t="s">
        <v>950</v>
      </c>
      <c r="K369" t="s">
        <v>951</v>
      </c>
      <c r="M369" t="s">
        <v>952</v>
      </c>
      <c r="N369" t="s">
        <v>929</v>
      </c>
      <c r="O369">
        <v>120</v>
      </c>
    </row>
    <row r="370" spans="1:15" x14ac:dyDescent="0.3">
      <c r="A370">
        <v>10616</v>
      </c>
      <c r="B370" t="s">
        <v>491</v>
      </c>
      <c r="C370">
        <v>1</v>
      </c>
      <c r="D370" s="131">
        <v>36403</v>
      </c>
      <c r="E370" s="131">
        <v>36431</v>
      </c>
      <c r="F370" s="131">
        <v>36408</v>
      </c>
      <c r="G370">
        <v>2</v>
      </c>
      <c r="H370">
        <v>116.53</v>
      </c>
      <c r="I370" t="s">
        <v>492</v>
      </c>
      <c r="J370" t="s">
        <v>494</v>
      </c>
      <c r="K370" t="s">
        <v>495</v>
      </c>
      <c r="L370" t="s">
        <v>496</v>
      </c>
      <c r="M370" t="s">
        <v>497</v>
      </c>
      <c r="N370" t="s">
        <v>498</v>
      </c>
      <c r="O370">
        <v>5032</v>
      </c>
    </row>
    <row r="371" spans="1:15" x14ac:dyDescent="0.3">
      <c r="A371">
        <v>10617</v>
      </c>
      <c r="B371" t="s">
        <v>491</v>
      </c>
      <c r="C371">
        <v>4</v>
      </c>
      <c r="D371" s="131">
        <v>36403</v>
      </c>
      <c r="E371" s="131">
        <v>36431</v>
      </c>
      <c r="F371" s="131">
        <v>36407</v>
      </c>
      <c r="G371">
        <v>2</v>
      </c>
      <c r="H371">
        <v>18.53</v>
      </c>
      <c r="I371" t="s">
        <v>492</v>
      </c>
      <c r="J371" t="s">
        <v>494</v>
      </c>
      <c r="K371" t="s">
        <v>495</v>
      </c>
      <c r="L371" t="s">
        <v>496</v>
      </c>
      <c r="M371" t="s">
        <v>497</v>
      </c>
      <c r="N371" t="s">
        <v>498</v>
      </c>
      <c r="O371">
        <v>1650</v>
      </c>
    </row>
    <row r="372" spans="1:15" x14ac:dyDescent="0.3">
      <c r="A372">
        <v>10618</v>
      </c>
      <c r="B372" t="s">
        <v>652</v>
      </c>
      <c r="C372">
        <v>1</v>
      </c>
      <c r="D372" s="131">
        <v>36404</v>
      </c>
      <c r="E372" s="131">
        <v>36446</v>
      </c>
      <c r="F372" s="131">
        <v>36411</v>
      </c>
      <c r="G372">
        <v>1</v>
      </c>
      <c r="H372">
        <v>154.68</v>
      </c>
      <c r="I372" t="s">
        <v>653</v>
      </c>
      <c r="J372" t="s">
        <v>655</v>
      </c>
      <c r="K372" t="s">
        <v>656</v>
      </c>
      <c r="L372" t="s">
        <v>657</v>
      </c>
      <c r="M372" t="s">
        <v>658</v>
      </c>
      <c r="N372" t="s">
        <v>327</v>
      </c>
      <c r="O372">
        <v>2697.5</v>
      </c>
    </row>
    <row r="373" spans="1:15" x14ac:dyDescent="0.3">
      <c r="A373">
        <v>10619</v>
      </c>
      <c r="B373" t="s">
        <v>652</v>
      </c>
      <c r="C373">
        <v>3</v>
      </c>
      <c r="D373" s="131">
        <v>36407</v>
      </c>
      <c r="E373" s="131">
        <v>36435</v>
      </c>
      <c r="F373" s="131">
        <v>36410</v>
      </c>
      <c r="G373">
        <v>3</v>
      </c>
      <c r="H373">
        <v>91.05</v>
      </c>
      <c r="I373" t="s">
        <v>653</v>
      </c>
      <c r="J373" t="s">
        <v>655</v>
      </c>
      <c r="K373" t="s">
        <v>656</v>
      </c>
      <c r="L373" t="s">
        <v>657</v>
      </c>
      <c r="M373" t="s">
        <v>658</v>
      </c>
      <c r="N373" t="s">
        <v>327</v>
      </c>
      <c r="O373">
        <v>1260</v>
      </c>
    </row>
    <row r="374" spans="1:15" x14ac:dyDescent="0.3">
      <c r="A374">
        <v>10620</v>
      </c>
      <c r="B374" t="s">
        <v>576</v>
      </c>
      <c r="C374">
        <v>2</v>
      </c>
      <c r="D374" s="131">
        <v>36408</v>
      </c>
      <c r="E374" s="131">
        <v>36436</v>
      </c>
      <c r="F374" s="131">
        <v>36417</v>
      </c>
      <c r="G374">
        <v>3</v>
      </c>
      <c r="H374">
        <v>0.94</v>
      </c>
      <c r="I374" t="s">
        <v>577</v>
      </c>
      <c r="J374" t="s">
        <v>989</v>
      </c>
      <c r="K374" t="s">
        <v>580</v>
      </c>
      <c r="L374" t="s">
        <v>325</v>
      </c>
      <c r="M374" t="s">
        <v>581</v>
      </c>
      <c r="N374" t="s">
        <v>327</v>
      </c>
      <c r="O374">
        <v>57.5</v>
      </c>
    </row>
    <row r="375" spans="1:15" x14ac:dyDescent="0.3">
      <c r="A375">
        <v>10621</v>
      </c>
      <c r="B375" t="s">
        <v>545</v>
      </c>
      <c r="C375">
        <v>4</v>
      </c>
      <c r="D375" s="131">
        <v>36408</v>
      </c>
      <c r="E375" s="131">
        <v>36436</v>
      </c>
      <c r="F375" s="131">
        <v>36414</v>
      </c>
      <c r="G375">
        <v>2</v>
      </c>
      <c r="H375">
        <v>23.73</v>
      </c>
      <c r="I375" t="s">
        <v>546</v>
      </c>
      <c r="J375" t="s">
        <v>548</v>
      </c>
      <c r="K375" t="s">
        <v>549</v>
      </c>
      <c r="L375" t="s">
        <v>550</v>
      </c>
      <c r="M375" t="s">
        <v>551</v>
      </c>
      <c r="N375" t="s">
        <v>273</v>
      </c>
      <c r="O375">
        <v>758.5</v>
      </c>
    </row>
    <row r="376" spans="1:15" x14ac:dyDescent="0.3">
      <c r="A376">
        <v>10622</v>
      </c>
      <c r="B376" t="s">
        <v>771</v>
      </c>
      <c r="C376">
        <v>4</v>
      </c>
      <c r="D376" s="131">
        <v>36409</v>
      </c>
      <c r="E376" s="131">
        <v>36437</v>
      </c>
      <c r="F376" s="131">
        <v>36414</v>
      </c>
      <c r="G376">
        <v>3</v>
      </c>
      <c r="H376">
        <v>50.97</v>
      </c>
      <c r="I376" t="s">
        <v>772</v>
      </c>
      <c r="J376" t="s">
        <v>774</v>
      </c>
      <c r="K376" t="s">
        <v>514</v>
      </c>
      <c r="L376" t="s">
        <v>515</v>
      </c>
      <c r="M376" t="s">
        <v>775</v>
      </c>
      <c r="N376" t="s">
        <v>368</v>
      </c>
      <c r="O376">
        <v>605</v>
      </c>
    </row>
    <row r="377" spans="1:15" x14ac:dyDescent="0.3">
      <c r="A377">
        <v>10623</v>
      </c>
      <c r="B377" t="s">
        <v>131</v>
      </c>
      <c r="C377">
        <v>8</v>
      </c>
      <c r="D377" s="131">
        <v>36410</v>
      </c>
      <c r="E377" s="131">
        <v>36438</v>
      </c>
      <c r="F377" s="131">
        <v>36415</v>
      </c>
      <c r="G377">
        <v>2</v>
      </c>
      <c r="H377">
        <v>97.18</v>
      </c>
      <c r="I377" t="s">
        <v>439</v>
      </c>
      <c r="J377" t="s">
        <v>441</v>
      </c>
      <c r="K377" t="s">
        <v>442</v>
      </c>
      <c r="M377" t="s">
        <v>443</v>
      </c>
      <c r="N377" t="s">
        <v>203</v>
      </c>
      <c r="O377">
        <v>1429.75</v>
      </c>
    </row>
    <row r="378" spans="1:15" x14ac:dyDescent="0.3">
      <c r="A378">
        <v>10624</v>
      </c>
      <c r="B378" t="s">
        <v>854</v>
      </c>
      <c r="C378">
        <v>4</v>
      </c>
      <c r="D378" s="131">
        <v>36410</v>
      </c>
      <c r="E378" s="131">
        <v>36438</v>
      </c>
      <c r="F378" s="131">
        <v>36422</v>
      </c>
      <c r="G378">
        <v>2</v>
      </c>
      <c r="H378">
        <v>94.8</v>
      </c>
      <c r="I378" t="s">
        <v>855</v>
      </c>
      <c r="J378" t="s">
        <v>857</v>
      </c>
      <c r="K378" t="s">
        <v>858</v>
      </c>
      <c r="L378" t="s">
        <v>859</v>
      </c>
      <c r="M378" t="s">
        <v>860</v>
      </c>
      <c r="N378" t="s">
        <v>498</v>
      </c>
      <c r="O378">
        <v>1393.24</v>
      </c>
    </row>
    <row r="379" spans="1:15" x14ac:dyDescent="0.3">
      <c r="A379">
        <v>10625</v>
      </c>
      <c r="B379" t="s">
        <v>251</v>
      </c>
      <c r="C379">
        <v>3</v>
      </c>
      <c r="D379" s="131">
        <v>36411</v>
      </c>
      <c r="E379" s="131">
        <v>36439</v>
      </c>
      <c r="F379" s="131">
        <v>36417</v>
      </c>
      <c r="G379">
        <v>1</v>
      </c>
      <c r="H379">
        <v>43.9</v>
      </c>
      <c r="I379" t="s">
        <v>252</v>
      </c>
      <c r="J379" t="s">
        <v>255</v>
      </c>
      <c r="K379" t="s">
        <v>256</v>
      </c>
      <c r="M379" t="s">
        <v>257</v>
      </c>
      <c r="N379" t="s">
        <v>258</v>
      </c>
      <c r="O379">
        <v>479.75</v>
      </c>
    </row>
    <row r="380" spans="1:15" x14ac:dyDescent="0.3">
      <c r="A380">
        <v>10626</v>
      </c>
      <c r="B380" t="s">
        <v>276</v>
      </c>
      <c r="C380">
        <v>1</v>
      </c>
      <c r="D380" s="131">
        <v>36414</v>
      </c>
      <c r="E380" s="131">
        <v>36442</v>
      </c>
      <c r="F380" s="131">
        <v>36423</v>
      </c>
      <c r="G380">
        <v>2</v>
      </c>
      <c r="H380">
        <v>138.69</v>
      </c>
      <c r="I380" t="s">
        <v>277</v>
      </c>
      <c r="J380" t="s">
        <v>280</v>
      </c>
      <c r="K380" t="s">
        <v>281</v>
      </c>
      <c r="M380" t="s">
        <v>282</v>
      </c>
      <c r="N380" t="s">
        <v>283</v>
      </c>
      <c r="O380">
        <v>1503.6</v>
      </c>
    </row>
    <row r="381" spans="1:15" x14ac:dyDescent="0.3">
      <c r="A381">
        <v>10627</v>
      </c>
      <c r="B381" t="s">
        <v>800</v>
      </c>
      <c r="C381">
        <v>8</v>
      </c>
      <c r="D381" s="131">
        <v>36414</v>
      </c>
      <c r="E381" s="131">
        <v>36456</v>
      </c>
      <c r="F381" s="131">
        <v>36424</v>
      </c>
      <c r="G381">
        <v>3</v>
      </c>
      <c r="H381">
        <v>107.46</v>
      </c>
      <c r="I381" t="s">
        <v>801</v>
      </c>
      <c r="J381" t="s">
        <v>803</v>
      </c>
      <c r="K381" t="s">
        <v>804</v>
      </c>
      <c r="L381" t="s">
        <v>805</v>
      </c>
      <c r="M381" t="s">
        <v>806</v>
      </c>
      <c r="N381" t="s">
        <v>498</v>
      </c>
      <c r="O381">
        <v>1264.5</v>
      </c>
    </row>
    <row r="382" spans="1:15" x14ac:dyDescent="0.3">
      <c r="A382">
        <v>10628</v>
      </c>
      <c r="B382" t="s">
        <v>294</v>
      </c>
      <c r="C382">
        <v>4</v>
      </c>
      <c r="D382" s="131">
        <v>36415</v>
      </c>
      <c r="E382" s="131">
        <v>36443</v>
      </c>
      <c r="F382" s="131">
        <v>36423</v>
      </c>
      <c r="G382">
        <v>3</v>
      </c>
      <c r="H382">
        <v>30.36</v>
      </c>
      <c r="I382" t="s">
        <v>295</v>
      </c>
      <c r="J382" t="s">
        <v>298</v>
      </c>
      <c r="K382" t="s">
        <v>299</v>
      </c>
      <c r="M382" t="s">
        <v>300</v>
      </c>
      <c r="N382" t="s">
        <v>201</v>
      </c>
      <c r="O382">
        <v>450</v>
      </c>
    </row>
    <row r="383" spans="1:15" x14ac:dyDescent="0.3">
      <c r="A383">
        <v>10629</v>
      </c>
      <c r="B383" t="s">
        <v>477</v>
      </c>
      <c r="C383">
        <v>4</v>
      </c>
      <c r="D383" s="131">
        <v>36415</v>
      </c>
      <c r="E383" s="131">
        <v>36443</v>
      </c>
      <c r="F383" s="131">
        <v>36423</v>
      </c>
      <c r="G383">
        <v>3</v>
      </c>
      <c r="H383">
        <v>85.46</v>
      </c>
      <c r="I383" t="s">
        <v>478</v>
      </c>
      <c r="J383" t="s">
        <v>480</v>
      </c>
      <c r="K383" t="s">
        <v>481</v>
      </c>
      <c r="M383" t="s">
        <v>482</v>
      </c>
      <c r="N383" t="s">
        <v>215</v>
      </c>
      <c r="O383">
        <v>2775.05</v>
      </c>
    </row>
    <row r="384" spans="1:15" x14ac:dyDescent="0.3">
      <c r="A384">
        <v>10630</v>
      </c>
      <c r="B384" t="s">
        <v>553</v>
      </c>
      <c r="C384">
        <v>1</v>
      </c>
      <c r="D384" s="131">
        <v>36416</v>
      </c>
      <c r="E384" s="131">
        <v>36444</v>
      </c>
      <c r="F384" s="131">
        <v>36422</v>
      </c>
      <c r="G384">
        <v>2</v>
      </c>
      <c r="H384">
        <v>32.35</v>
      </c>
      <c r="I384" t="s">
        <v>554</v>
      </c>
      <c r="J384" t="s">
        <v>556</v>
      </c>
      <c r="K384" t="s">
        <v>557</v>
      </c>
      <c r="M384" t="s">
        <v>558</v>
      </c>
      <c r="N384" t="s">
        <v>203</v>
      </c>
      <c r="O384">
        <v>918</v>
      </c>
    </row>
    <row r="385" spans="1:15" x14ac:dyDescent="0.3">
      <c r="A385">
        <v>10631</v>
      </c>
      <c r="B385" t="s">
        <v>568</v>
      </c>
      <c r="C385">
        <v>8</v>
      </c>
      <c r="D385" s="131">
        <v>36417</v>
      </c>
      <c r="E385" s="131">
        <v>36445</v>
      </c>
      <c r="F385" s="131">
        <v>36418</v>
      </c>
      <c r="G385">
        <v>1</v>
      </c>
      <c r="H385">
        <v>0.87</v>
      </c>
      <c r="I385" t="s">
        <v>569</v>
      </c>
      <c r="J385" t="s">
        <v>571</v>
      </c>
      <c r="K385" t="s">
        <v>572</v>
      </c>
      <c r="M385" t="s">
        <v>573</v>
      </c>
      <c r="N385" t="s">
        <v>201</v>
      </c>
      <c r="O385">
        <v>62</v>
      </c>
    </row>
    <row r="386" spans="1:15" x14ac:dyDescent="0.3">
      <c r="A386">
        <v>10632</v>
      </c>
      <c r="B386" t="s">
        <v>915</v>
      </c>
      <c r="C386">
        <v>8</v>
      </c>
      <c r="D386" s="131">
        <v>36417</v>
      </c>
      <c r="E386" s="131">
        <v>36445</v>
      </c>
      <c r="F386" s="131">
        <v>36422</v>
      </c>
      <c r="G386">
        <v>1</v>
      </c>
      <c r="H386">
        <v>41.38</v>
      </c>
      <c r="I386" t="s">
        <v>916</v>
      </c>
      <c r="J386" t="s">
        <v>918</v>
      </c>
      <c r="K386" t="s">
        <v>919</v>
      </c>
      <c r="M386" t="s">
        <v>920</v>
      </c>
      <c r="N386" t="s">
        <v>203</v>
      </c>
      <c r="O386">
        <v>620</v>
      </c>
    </row>
    <row r="387" spans="1:15" x14ac:dyDescent="0.3">
      <c r="A387">
        <v>10633</v>
      </c>
      <c r="B387" t="s">
        <v>400</v>
      </c>
      <c r="C387">
        <v>7</v>
      </c>
      <c r="D387" s="131">
        <v>36418</v>
      </c>
      <c r="E387" s="131">
        <v>36446</v>
      </c>
      <c r="F387" s="131">
        <v>36421</v>
      </c>
      <c r="G387">
        <v>3</v>
      </c>
      <c r="H387">
        <v>477.9</v>
      </c>
      <c r="I387" t="s">
        <v>401</v>
      </c>
      <c r="J387" t="s">
        <v>404</v>
      </c>
      <c r="K387" t="s">
        <v>405</v>
      </c>
      <c r="M387" t="s">
        <v>406</v>
      </c>
      <c r="N387" t="s">
        <v>216</v>
      </c>
      <c r="O387">
        <v>6483.05</v>
      </c>
    </row>
    <row r="388" spans="1:15" x14ac:dyDescent="0.3">
      <c r="A388">
        <v>10634</v>
      </c>
      <c r="B388" t="s">
        <v>423</v>
      </c>
      <c r="C388">
        <v>4</v>
      </c>
      <c r="D388" s="131">
        <v>36418</v>
      </c>
      <c r="E388" s="131">
        <v>36446</v>
      </c>
      <c r="F388" s="131">
        <v>36424</v>
      </c>
      <c r="G388">
        <v>3</v>
      </c>
      <c r="H388">
        <v>487.38</v>
      </c>
      <c r="I388" t="s">
        <v>424</v>
      </c>
      <c r="J388" t="s">
        <v>427</v>
      </c>
      <c r="K388" t="s">
        <v>428</v>
      </c>
      <c r="M388" t="s">
        <v>429</v>
      </c>
      <c r="N388" t="s">
        <v>201</v>
      </c>
      <c r="O388">
        <v>4985.5</v>
      </c>
    </row>
    <row r="389" spans="1:15" x14ac:dyDescent="0.3">
      <c r="A389">
        <v>10635</v>
      </c>
      <c r="B389" t="s">
        <v>635</v>
      </c>
      <c r="C389">
        <v>8</v>
      </c>
      <c r="D389" s="131">
        <v>36421</v>
      </c>
      <c r="E389" s="131">
        <v>36449</v>
      </c>
      <c r="F389" s="131">
        <v>36424</v>
      </c>
      <c r="G389">
        <v>3</v>
      </c>
      <c r="H389">
        <v>47.46</v>
      </c>
      <c r="I389" t="s">
        <v>636</v>
      </c>
      <c r="J389" t="s">
        <v>638</v>
      </c>
      <c r="K389" t="s">
        <v>639</v>
      </c>
      <c r="M389" t="s">
        <v>640</v>
      </c>
      <c r="N389" t="s">
        <v>213</v>
      </c>
      <c r="O389">
        <v>1380.25</v>
      </c>
    </row>
    <row r="390" spans="1:15" x14ac:dyDescent="0.3">
      <c r="A390">
        <v>10636</v>
      </c>
      <c r="B390" t="s">
        <v>923</v>
      </c>
      <c r="C390">
        <v>4</v>
      </c>
      <c r="D390" s="131">
        <v>36422</v>
      </c>
      <c r="E390" s="131">
        <v>36450</v>
      </c>
      <c r="F390" s="131">
        <v>36429</v>
      </c>
      <c r="G390">
        <v>1</v>
      </c>
      <c r="H390">
        <v>1.1499999999999999</v>
      </c>
      <c r="I390" t="s">
        <v>924</v>
      </c>
      <c r="J390" t="s">
        <v>926</v>
      </c>
      <c r="K390" t="s">
        <v>927</v>
      </c>
      <c r="M390" t="s">
        <v>928</v>
      </c>
      <c r="N390" t="s">
        <v>929</v>
      </c>
      <c r="O390">
        <v>629.5</v>
      </c>
    </row>
    <row r="391" spans="1:15" x14ac:dyDescent="0.3">
      <c r="A391">
        <v>10637</v>
      </c>
      <c r="B391" t="s">
        <v>734</v>
      </c>
      <c r="C391">
        <v>6</v>
      </c>
      <c r="D391" s="131">
        <v>36422</v>
      </c>
      <c r="E391" s="131">
        <v>36450</v>
      </c>
      <c r="F391" s="131">
        <v>36429</v>
      </c>
      <c r="G391">
        <v>1</v>
      </c>
      <c r="H391">
        <v>201.29</v>
      </c>
      <c r="I391" t="s">
        <v>735</v>
      </c>
      <c r="J391" t="s">
        <v>737</v>
      </c>
      <c r="K391" t="s">
        <v>365</v>
      </c>
      <c r="L391" t="s">
        <v>366</v>
      </c>
      <c r="M391" t="s">
        <v>738</v>
      </c>
      <c r="N391" t="s">
        <v>368</v>
      </c>
      <c r="O391">
        <v>2896.25</v>
      </c>
    </row>
    <row r="392" spans="1:15" x14ac:dyDescent="0.3">
      <c r="A392">
        <v>10638</v>
      </c>
      <c r="B392" t="s">
        <v>618</v>
      </c>
      <c r="C392">
        <v>3</v>
      </c>
      <c r="D392" s="131">
        <v>36423</v>
      </c>
      <c r="E392" s="131">
        <v>36451</v>
      </c>
      <c r="F392" s="131">
        <v>36435</v>
      </c>
      <c r="G392">
        <v>1</v>
      </c>
      <c r="H392">
        <v>158.44</v>
      </c>
      <c r="I392" t="s">
        <v>619</v>
      </c>
      <c r="J392" t="s">
        <v>621</v>
      </c>
      <c r="K392" t="s">
        <v>622</v>
      </c>
      <c r="L392" t="s">
        <v>623</v>
      </c>
      <c r="M392" t="s">
        <v>624</v>
      </c>
      <c r="N392" t="s">
        <v>507</v>
      </c>
      <c r="O392">
        <v>2720.05</v>
      </c>
    </row>
    <row r="393" spans="1:15" x14ac:dyDescent="0.3">
      <c r="A393">
        <v>10639</v>
      </c>
      <c r="B393" t="s">
        <v>791</v>
      </c>
      <c r="C393">
        <v>7</v>
      </c>
      <c r="D393" s="131">
        <v>36423</v>
      </c>
      <c r="E393" s="131">
        <v>36451</v>
      </c>
      <c r="F393" s="131">
        <v>36430</v>
      </c>
      <c r="G393">
        <v>3</v>
      </c>
      <c r="H393">
        <v>38.64</v>
      </c>
      <c r="I393" t="s">
        <v>792</v>
      </c>
      <c r="J393" t="s">
        <v>794</v>
      </c>
      <c r="K393" t="s">
        <v>795</v>
      </c>
      <c r="M393" t="s">
        <v>796</v>
      </c>
      <c r="N393" t="s">
        <v>797</v>
      </c>
      <c r="O393">
        <v>500</v>
      </c>
    </row>
    <row r="394" spans="1:15" x14ac:dyDescent="0.3">
      <c r="A394">
        <v>10640</v>
      </c>
      <c r="B394" t="s">
        <v>915</v>
      </c>
      <c r="C394">
        <v>4</v>
      </c>
      <c r="D394" s="131">
        <v>36424</v>
      </c>
      <c r="E394" s="131">
        <v>36452</v>
      </c>
      <c r="F394" s="131">
        <v>36431</v>
      </c>
      <c r="G394">
        <v>1</v>
      </c>
      <c r="H394">
        <v>23.55</v>
      </c>
      <c r="I394" t="s">
        <v>916</v>
      </c>
      <c r="J394" t="s">
        <v>918</v>
      </c>
      <c r="K394" t="s">
        <v>919</v>
      </c>
      <c r="M394" t="s">
        <v>920</v>
      </c>
      <c r="N394" t="s">
        <v>203</v>
      </c>
      <c r="O394">
        <v>945</v>
      </c>
    </row>
    <row r="395" spans="1:15" x14ac:dyDescent="0.3">
      <c r="A395">
        <v>10641</v>
      </c>
      <c r="B395" t="s">
        <v>519</v>
      </c>
      <c r="C395">
        <v>4</v>
      </c>
      <c r="D395" s="131">
        <v>36425</v>
      </c>
      <c r="E395" s="131">
        <v>36453</v>
      </c>
      <c r="F395" s="131">
        <v>36429</v>
      </c>
      <c r="G395">
        <v>2</v>
      </c>
      <c r="H395">
        <v>179.61</v>
      </c>
      <c r="I395" t="s">
        <v>520</v>
      </c>
      <c r="J395" t="s">
        <v>522</v>
      </c>
      <c r="K395" t="s">
        <v>523</v>
      </c>
      <c r="L395" t="s">
        <v>524</v>
      </c>
      <c r="M395" t="s">
        <v>525</v>
      </c>
      <c r="N395" t="s">
        <v>507</v>
      </c>
      <c r="O395">
        <v>2054</v>
      </c>
    </row>
    <row r="396" spans="1:15" x14ac:dyDescent="0.3">
      <c r="A396">
        <v>10642</v>
      </c>
      <c r="B396" t="s">
        <v>815</v>
      </c>
      <c r="C396">
        <v>7</v>
      </c>
      <c r="D396" s="131">
        <v>36425</v>
      </c>
      <c r="E396" s="131">
        <v>36453</v>
      </c>
      <c r="F396" s="131">
        <v>36439</v>
      </c>
      <c r="G396">
        <v>3</v>
      </c>
      <c r="H396">
        <v>41.89</v>
      </c>
      <c r="I396" t="s">
        <v>816</v>
      </c>
      <c r="J396" t="s">
        <v>818</v>
      </c>
      <c r="K396" t="s">
        <v>819</v>
      </c>
      <c r="M396" t="s">
        <v>820</v>
      </c>
      <c r="N396" t="s">
        <v>821</v>
      </c>
      <c r="O396">
        <v>870</v>
      </c>
    </row>
    <row r="397" spans="1:15" x14ac:dyDescent="0.3">
      <c r="A397">
        <v>10643</v>
      </c>
      <c r="B397" t="s">
        <v>242</v>
      </c>
      <c r="C397">
        <v>6</v>
      </c>
      <c r="D397" s="131">
        <v>36428</v>
      </c>
      <c r="E397" s="131">
        <v>36456</v>
      </c>
      <c r="F397" s="131">
        <v>36436</v>
      </c>
      <c r="G397">
        <v>1</v>
      </c>
      <c r="H397">
        <v>29.46</v>
      </c>
      <c r="I397" t="s">
        <v>243</v>
      </c>
      <c r="J397" t="s">
        <v>246</v>
      </c>
      <c r="K397" t="s">
        <v>247</v>
      </c>
      <c r="M397" t="s">
        <v>248</v>
      </c>
      <c r="N397" t="s">
        <v>203</v>
      </c>
      <c r="O397">
        <v>1086</v>
      </c>
    </row>
    <row r="398" spans="1:15" x14ac:dyDescent="0.3">
      <c r="A398">
        <v>10644</v>
      </c>
      <c r="B398" t="s">
        <v>931</v>
      </c>
      <c r="C398">
        <v>3</v>
      </c>
      <c r="D398" s="131">
        <v>36428</v>
      </c>
      <c r="E398" s="131">
        <v>36456</v>
      </c>
      <c r="F398" s="131">
        <v>36435</v>
      </c>
      <c r="G398">
        <v>2</v>
      </c>
      <c r="H398">
        <v>0.14000000000000001</v>
      </c>
      <c r="I398" t="s">
        <v>932</v>
      </c>
      <c r="J398" t="s">
        <v>934</v>
      </c>
      <c r="K398" t="s">
        <v>935</v>
      </c>
      <c r="L398" t="s">
        <v>366</v>
      </c>
      <c r="M398" t="s">
        <v>936</v>
      </c>
      <c r="N398" t="s">
        <v>368</v>
      </c>
      <c r="O398">
        <v>1422</v>
      </c>
    </row>
    <row r="399" spans="1:15" x14ac:dyDescent="0.3">
      <c r="A399">
        <v>10645</v>
      </c>
      <c r="B399" t="s">
        <v>510</v>
      </c>
      <c r="C399">
        <v>4</v>
      </c>
      <c r="D399" s="131">
        <v>36429</v>
      </c>
      <c r="E399" s="131">
        <v>36457</v>
      </c>
      <c r="F399" s="131">
        <v>36436</v>
      </c>
      <c r="G399">
        <v>1</v>
      </c>
      <c r="H399">
        <v>12.41</v>
      </c>
      <c r="I399" t="s">
        <v>511</v>
      </c>
      <c r="J399" t="s">
        <v>513</v>
      </c>
      <c r="K399" t="s">
        <v>514</v>
      </c>
      <c r="L399" t="s">
        <v>515</v>
      </c>
      <c r="M399" t="s">
        <v>516</v>
      </c>
      <c r="N399" t="s">
        <v>368</v>
      </c>
      <c r="O399">
        <v>1535</v>
      </c>
    </row>
    <row r="400" spans="1:15" x14ac:dyDescent="0.3">
      <c r="A400">
        <v>10646</v>
      </c>
      <c r="B400" t="s">
        <v>536</v>
      </c>
      <c r="C400">
        <v>9</v>
      </c>
      <c r="D400" s="131">
        <v>36430</v>
      </c>
      <c r="E400" s="131">
        <v>36472</v>
      </c>
      <c r="F400" s="131">
        <v>36437</v>
      </c>
      <c r="G400">
        <v>3</v>
      </c>
      <c r="H400">
        <v>142.33000000000001</v>
      </c>
      <c r="I400" t="s">
        <v>537</v>
      </c>
      <c r="J400" t="s">
        <v>539</v>
      </c>
      <c r="K400" t="s">
        <v>540</v>
      </c>
      <c r="L400" t="s">
        <v>541</v>
      </c>
      <c r="N400" t="s">
        <v>542</v>
      </c>
      <c r="O400">
        <v>1928</v>
      </c>
    </row>
    <row r="401" spans="1:15" x14ac:dyDescent="0.3">
      <c r="A401">
        <v>10647</v>
      </c>
      <c r="B401" t="s">
        <v>727</v>
      </c>
      <c r="C401">
        <v>4</v>
      </c>
      <c r="D401" s="131">
        <v>36430</v>
      </c>
      <c r="E401" s="131">
        <v>36444</v>
      </c>
      <c r="F401" s="131">
        <v>36437</v>
      </c>
      <c r="G401">
        <v>2</v>
      </c>
      <c r="H401">
        <v>45.54</v>
      </c>
      <c r="I401" t="s">
        <v>728</v>
      </c>
      <c r="J401" t="s">
        <v>730</v>
      </c>
      <c r="K401" t="s">
        <v>514</v>
      </c>
      <c r="L401" t="s">
        <v>515</v>
      </c>
      <c r="M401" t="s">
        <v>731</v>
      </c>
      <c r="N401" t="s">
        <v>368</v>
      </c>
      <c r="O401">
        <v>636</v>
      </c>
    </row>
    <row r="402" spans="1:15" x14ac:dyDescent="0.3">
      <c r="A402">
        <v>10648</v>
      </c>
      <c r="B402" t="s">
        <v>771</v>
      </c>
      <c r="C402">
        <v>5</v>
      </c>
      <c r="D402" s="131">
        <v>36431</v>
      </c>
      <c r="E402" s="131">
        <v>36473</v>
      </c>
      <c r="F402" s="131">
        <v>36443</v>
      </c>
      <c r="G402">
        <v>2</v>
      </c>
      <c r="H402">
        <v>14.25</v>
      </c>
      <c r="I402" t="s">
        <v>772</v>
      </c>
      <c r="J402" t="s">
        <v>774</v>
      </c>
      <c r="K402" t="s">
        <v>514</v>
      </c>
      <c r="L402" t="s">
        <v>515</v>
      </c>
      <c r="M402" t="s">
        <v>775</v>
      </c>
      <c r="N402" t="s">
        <v>368</v>
      </c>
      <c r="O402">
        <v>382.5</v>
      </c>
    </row>
    <row r="403" spans="1:15" x14ac:dyDescent="0.3">
      <c r="A403">
        <v>10649</v>
      </c>
      <c r="B403" t="s">
        <v>643</v>
      </c>
      <c r="C403">
        <v>5</v>
      </c>
      <c r="D403" s="131">
        <v>36431</v>
      </c>
      <c r="E403" s="131">
        <v>36459</v>
      </c>
      <c r="F403" s="131">
        <v>36432</v>
      </c>
      <c r="G403">
        <v>3</v>
      </c>
      <c r="H403">
        <v>6.2</v>
      </c>
      <c r="I403" t="s">
        <v>644</v>
      </c>
      <c r="J403" t="s">
        <v>646</v>
      </c>
      <c r="K403" t="s">
        <v>647</v>
      </c>
      <c r="M403" t="s">
        <v>648</v>
      </c>
      <c r="N403" t="s">
        <v>649</v>
      </c>
      <c r="O403">
        <v>1434</v>
      </c>
    </row>
    <row r="404" spans="1:15" x14ac:dyDescent="0.3">
      <c r="A404">
        <v>10650</v>
      </c>
      <c r="B404" t="s">
        <v>409</v>
      </c>
      <c r="C404">
        <v>5</v>
      </c>
      <c r="D404" s="131">
        <v>36432</v>
      </c>
      <c r="E404" s="131">
        <v>36460</v>
      </c>
      <c r="F404" s="131">
        <v>36437</v>
      </c>
      <c r="G404">
        <v>3</v>
      </c>
      <c r="H404">
        <v>176.81</v>
      </c>
      <c r="I404" t="s">
        <v>410</v>
      </c>
      <c r="J404" t="s">
        <v>413</v>
      </c>
      <c r="K404" t="s">
        <v>365</v>
      </c>
      <c r="L404" t="s">
        <v>366</v>
      </c>
      <c r="M404" t="s">
        <v>414</v>
      </c>
      <c r="N404" t="s">
        <v>368</v>
      </c>
      <c r="O404">
        <v>1820.2</v>
      </c>
    </row>
    <row r="405" spans="1:15" x14ac:dyDescent="0.3">
      <c r="A405">
        <v>10651</v>
      </c>
      <c r="B405" t="s">
        <v>915</v>
      </c>
      <c r="C405">
        <v>8</v>
      </c>
      <c r="D405" s="131">
        <v>36435</v>
      </c>
      <c r="E405" s="131">
        <v>36463</v>
      </c>
      <c r="F405" s="131">
        <v>36445</v>
      </c>
      <c r="G405">
        <v>2</v>
      </c>
      <c r="H405">
        <v>20.6</v>
      </c>
      <c r="I405" t="s">
        <v>916</v>
      </c>
      <c r="J405" t="s">
        <v>918</v>
      </c>
      <c r="K405" t="s">
        <v>919</v>
      </c>
      <c r="M405" t="s">
        <v>920</v>
      </c>
      <c r="N405" t="s">
        <v>203</v>
      </c>
      <c r="O405">
        <v>530.4</v>
      </c>
    </row>
    <row r="406" spans="1:15" x14ac:dyDescent="0.3">
      <c r="A406">
        <v>10652</v>
      </c>
      <c r="B406" t="s">
        <v>484</v>
      </c>
      <c r="C406">
        <v>4</v>
      </c>
      <c r="D406" s="131">
        <v>36435</v>
      </c>
      <c r="E406" s="131">
        <v>36463</v>
      </c>
      <c r="F406" s="131">
        <v>36442</v>
      </c>
      <c r="G406">
        <v>2</v>
      </c>
      <c r="H406">
        <v>7.14</v>
      </c>
      <c r="I406" t="s">
        <v>485</v>
      </c>
      <c r="J406" t="s">
        <v>487</v>
      </c>
      <c r="K406" t="s">
        <v>488</v>
      </c>
      <c r="L406" t="s">
        <v>366</v>
      </c>
      <c r="M406" t="s">
        <v>489</v>
      </c>
      <c r="N406" t="s">
        <v>368</v>
      </c>
      <c r="O406">
        <v>331.78</v>
      </c>
    </row>
    <row r="407" spans="1:15" x14ac:dyDescent="0.3">
      <c r="A407">
        <v>10653</v>
      </c>
      <c r="B407" t="s">
        <v>131</v>
      </c>
      <c r="C407">
        <v>1</v>
      </c>
      <c r="D407" s="131">
        <v>36436</v>
      </c>
      <c r="E407" s="131">
        <v>36464</v>
      </c>
      <c r="F407" s="131">
        <v>36453</v>
      </c>
      <c r="G407">
        <v>1</v>
      </c>
      <c r="H407">
        <v>93.25</v>
      </c>
      <c r="I407" t="s">
        <v>439</v>
      </c>
      <c r="J407" t="s">
        <v>441</v>
      </c>
      <c r="K407" t="s">
        <v>442</v>
      </c>
      <c r="M407" t="s">
        <v>443</v>
      </c>
      <c r="N407" t="s">
        <v>203</v>
      </c>
      <c r="O407">
        <v>1203.5</v>
      </c>
    </row>
    <row r="408" spans="1:15" x14ac:dyDescent="0.3">
      <c r="A408">
        <v>10654</v>
      </c>
      <c r="B408" t="s">
        <v>276</v>
      </c>
      <c r="C408">
        <v>5</v>
      </c>
      <c r="D408" s="131">
        <v>36436</v>
      </c>
      <c r="E408" s="131">
        <v>36464</v>
      </c>
      <c r="F408" s="131">
        <v>36445</v>
      </c>
      <c r="G408">
        <v>1</v>
      </c>
      <c r="H408">
        <v>55.26</v>
      </c>
      <c r="I408" t="s">
        <v>277</v>
      </c>
      <c r="J408" t="s">
        <v>280</v>
      </c>
      <c r="K408" t="s">
        <v>281</v>
      </c>
      <c r="M408" t="s">
        <v>282</v>
      </c>
      <c r="N408" t="s">
        <v>283</v>
      </c>
      <c r="O408">
        <v>668.7</v>
      </c>
    </row>
    <row r="409" spans="1:15" x14ac:dyDescent="0.3">
      <c r="A409">
        <v>10655</v>
      </c>
      <c r="B409" t="s">
        <v>763</v>
      </c>
      <c r="C409">
        <v>1</v>
      </c>
      <c r="D409" s="131">
        <v>36437</v>
      </c>
      <c r="E409" s="131">
        <v>36465</v>
      </c>
      <c r="F409" s="131">
        <v>36445</v>
      </c>
      <c r="G409">
        <v>2</v>
      </c>
      <c r="H409">
        <v>4.41</v>
      </c>
      <c r="I409" t="s">
        <v>764</v>
      </c>
      <c r="J409" t="s">
        <v>766</v>
      </c>
      <c r="K409" t="s">
        <v>767</v>
      </c>
      <c r="M409" t="s">
        <v>768</v>
      </c>
      <c r="N409" t="s">
        <v>213</v>
      </c>
      <c r="O409">
        <v>193</v>
      </c>
    </row>
    <row r="410" spans="1:15" x14ac:dyDescent="0.3">
      <c r="A410">
        <v>10656</v>
      </c>
      <c r="B410" t="s">
        <v>491</v>
      </c>
      <c r="C410">
        <v>6</v>
      </c>
      <c r="D410" s="131">
        <v>36438</v>
      </c>
      <c r="E410" s="131">
        <v>36466</v>
      </c>
      <c r="F410" s="131">
        <v>36444</v>
      </c>
      <c r="G410">
        <v>1</v>
      </c>
      <c r="H410">
        <v>57.15</v>
      </c>
      <c r="I410" t="s">
        <v>492</v>
      </c>
      <c r="J410" t="s">
        <v>494</v>
      </c>
      <c r="K410" t="s">
        <v>495</v>
      </c>
      <c r="L410" t="s">
        <v>496</v>
      </c>
      <c r="M410" t="s">
        <v>497</v>
      </c>
      <c r="N410" t="s">
        <v>498</v>
      </c>
      <c r="O410">
        <v>671.35</v>
      </c>
    </row>
    <row r="411" spans="1:15" x14ac:dyDescent="0.3">
      <c r="A411">
        <v>10657</v>
      </c>
      <c r="B411" t="s">
        <v>800</v>
      </c>
      <c r="C411">
        <v>2</v>
      </c>
      <c r="D411" s="131">
        <v>36438</v>
      </c>
      <c r="E411" s="131">
        <v>36466</v>
      </c>
      <c r="F411" s="131">
        <v>36449</v>
      </c>
      <c r="G411">
        <v>2</v>
      </c>
      <c r="H411">
        <v>352.69</v>
      </c>
      <c r="I411" t="s">
        <v>801</v>
      </c>
      <c r="J411" t="s">
        <v>803</v>
      </c>
      <c r="K411" t="s">
        <v>804</v>
      </c>
      <c r="L411" t="s">
        <v>805</v>
      </c>
      <c r="M411" t="s">
        <v>806</v>
      </c>
      <c r="N411" t="s">
        <v>498</v>
      </c>
      <c r="O411">
        <v>4371.6000000000004</v>
      </c>
    </row>
    <row r="412" spans="1:15" x14ac:dyDescent="0.3">
      <c r="A412">
        <v>10658</v>
      </c>
      <c r="B412" t="s">
        <v>740</v>
      </c>
      <c r="C412">
        <v>4</v>
      </c>
      <c r="D412" s="131">
        <v>36439</v>
      </c>
      <c r="E412" s="131">
        <v>36467</v>
      </c>
      <c r="F412" s="131">
        <v>36442</v>
      </c>
      <c r="G412">
        <v>1</v>
      </c>
      <c r="H412">
        <v>364.15</v>
      </c>
      <c r="I412" t="s">
        <v>741</v>
      </c>
      <c r="J412" t="s">
        <v>743</v>
      </c>
      <c r="K412" t="s">
        <v>744</v>
      </c>
      <c r="M412" t="s">
        <v>745</v>
      </c>
      <c r="N412" t="s">
        <v>203</v>
      </c>
      <c r="O412">
        <v>4668</v>
      </c>
    </row>
    <row r="413" spans="1:15" x14ac:dyDescent="0.3">
      <c r="A413">
        <v>10659</v>
      </c>
      <c r="B413" t="s">
        <v>734</v>
      </c>
      <c r="C413">
        <v>7</v>
      </c>
      <c r="D413" s="131">
        <v>36439</v>
      </c>
      <c r="E413" s="131">
        <v>36467</v>
      </c>
      <c r="F413" s="131">
        <v>36444</v>
      </c>
      <c r="G413">
        <v>2</v>
      </c>
      <c r="H413">
        <v>105.81</v>
      </c>
      <c r="I413" t="s">
        <v>735</v>
      </c>
      <c r="J413" t="s">
        <v>737</v>
      </c>
      <c r="K413" t="s">
        <v>365</v>
      </c>
      <c r="L413" t="s">
        <v>366</v>
      </c>
      <c r="M413" t="s">
        <v>738</v>
      </c>
      <c r="N413" t="s">
        <v>368</v>
      </c>
      <c r="O413">
        <v>1291.5999999999999</v>
      </c>
    </row>
    <row r="414" spans="1:15" x14ac:dyDescent="0.3">
      <c r="A414">
        <v>10660</v>
      </c>
      <c r="B414" t="s">
        <v>528</v>
      </c>
      <c r="C414">
        <v>8</v>
      </c>
      <c r="D414" s="131">
        <v>36442</v>
      </c>
      <c r="E414" s="131">
        <v>36470</v>
      </c>
      <c r="F414" s="131">
        <v>36479</v>
      </c>
      <c r="G414">
        <v>1</v>
      </c>
      <c r="H414">
        <v>111.29</v>
      </c>
      <c r="I414" t="s">
        <v>529</v>
      </c>
      <c r="J414" t="s">
        <v>531</v>
      </c>
      <c r="K414" t="s">
        <v>532</v>
      </c>
      <c r="L414" t="s">
        <v>496</v>
      </c>
      <c r="M414" t="s">
        <v>533</v>
      </c>
      <c r="N414" t="s">
        <v>498</v>
      </c>
      <c r="O414">
        <v>1701</v>
      </c>
    </row>
    <row r="415" spans="1:15" x14ac:dyDescent="0.3">
      <c r="A415">
        <v>10661</v>
      </c>
      <c r="B415" t="s">
        <v>536</v>
      </c>
      <c r="C415">
        <v>7</v>
      </c>
      <c r="D415" s="131">
        <v>36443</v>
      </c>
      <c r="E415" s="131">
        <v>36471</v>
      </c>
      <c r="F415" s="131">
        <v>36449</v>
      </c>
      <c r="G415">
        <v>3</v>
      </c>
      <c r="H415">
        <v>17.55</v>
      </c>
      <c r="I415" t="s">
        <v>537</v>
      </c>
      <c r="J415" t="s">
        <v>539</v>
      </c>
      <c r="K415" t="s">
        <v>540</v>
      </c>
      <c r="L415" t="s">
        <v>541</v>
      </c>
      <c r="N415" t="s">
        <v>542</v>
      </c>
      <c r="O415">
        <v>703.25</v>
      </c>
    </row>
    <row r="416" spans="1:15" x14ac:dyDescent="0.3">
      <c r="A416">
        <v>10662</v>
      </c>
      <c r="B416" t="s">
        <v>627</v>
      </c>
      <c r="C416">
        <v>3</v>
      </c>
      <c r="D416" s="131">
        <v>36443</v>
      </c>
      <c r="E416" s="131">
        <v>36471</v>
      </c>
      <c r="F416" s="131">
        <v>36452</v>
      </c>
      <c r="G416">
        <v>2</v>
      </c>
      <c r="H416">
        <v>1.28</v>
      </c>
      <c r="I416" t="s">
        <v>628</v>
      </c>
      <c r="J416" t="s">
        <v>630</v>
      </c>
      <c r="K416" t="s">
        <v>631</v>
      </c>
      <c r="L416" t="s">
        <v>496</v>
      </c>
      <c r="M416" t="s">
        <v>632</v>
      </c>
      <c r="N416" t="s">
        <v>498</v>
      </c>
      <c r="O416">
        <v>125</v>
      </c>
    </row>
    <row r="417" spans="1:15" x14ac:dyDescent="0.3">
      <c r="A417">
        <v>10663</v>
      </c>
      <c r="B417" t="s">
        <v>311</v>
      </c>
      <c r="C417">
        <v>2</v>
      </c>
      <c r="D417" s="131">
        <v>36444</v>
      </c>
      <c r="E417" s="131">
        <v>36458</v>
      </c>
      <c r="F417" s="131">
        <v>36467</v>
      </c>
      <c r="G417">
        <v>2</v>
      </c>
      <c r="H417">
        <v>113.15</v>
      </c>
      <c r="I417" t="s">
        <v>312</v>
      </c>
      <c r="J417" t="s">
        <v>314</v>
      </c>
      <c r="K417" t="s">
        <v>315</v>
      </c>
      <c r="M417" t="s">
        <v>316</v>
      </c>
      <c r="N417" t="s">
        <v>201</v>
      </c>
      <c r="O417">
        <v>2032</v>
      </c>
    </row>
    <row r="418" spans="1:15" x14ac:dyDescent="0.3">
      <c r="A418">
        <v>10664</v>
      </c>
      <c r="B418" t="s">
        <v>460</v>
      </c>
      <c r="C418">
        <v>1</v>
      </c>
      <c r="D418" s="131">
        <v>36444</v>
      </c>
      <c r="E418" s="131">
        <v>36472</v>
      </c>
      <c r="F418" s="131">
        <v>36453</v>
      </c>
      <c r="G418">
        <v>3</v>
      </c>
      <c r="H418">
        <v>1.27</v>
      </c>
      <c r="I418" t="s">
        <v>461</v>
      </c>
      <c r="J418" t="s">
        <v>463</v>
      </c>
      <c r="K418" t="s">
        <v>464</v>
      </c>
      <c r="M418" t="s">
        <v>465</v>
      </c>
      <c r="N418" t="s">
        <v>466</v>
      </c>
      <c r="O418">
        <v>1515.75</v>
      </c>
    </row>
    <row r="419" spans="1:15" x14ac:dyDescent="0.3">
      <c r="A419">
        <v>10665</v>
      </c>
      <c r="B419" t="s">
        <v>627</v>
      </c>
      <c r="C419">
        <v>1</v>
      </c>
      <c r="D419" s="131">
        <v>36445</v>
      </c>
      <c r="E419" s="131">
        <v>36473</v>
      </c>
      <c r="F419" s="131">
        <v>36451</v>
      </c>
      <c r="G419">
        <v>2</v>
      </c>
      <c r="H419">
        <v>26.31</v>
      </c>
      <c r="I419" t="s">
        <v>628</v>
      </c>
      <c r="J419" t="s">
        <v>630</v>
      </c>
      <c r="K419" t="s">
        <v>631</v>
      </c>
      <c r="L419" t="s">
        <v>496</v>
      </c>
      <c r="M419" t="s">
        <v>632</v>
      </c>
      <c r="N419" t="s">
        <v>498</v>
      </c>
      <c r="O419">
        <v>1295</v>
      </c>
    </row>
    <row r="420" spans="1:15" x14ac:dyDescent="0.3">
      <c r="A420">
        <v>10666</v>
      </c>
      <c r="B420" t="s">
        <v>777</v>
      </c>
      <c r="C420">
        <v>7</v>
      </c>
      <c r="D420" s="131">
        <v>36446</v>
      </c>
      <c r="E420" s="131">
        <v>36474</v>
      </c>
      <c r="F420" s="131">
        <v>36456</v>
      </c>
      <c r="G420">
        <v>2</v>
      </c>
      <c r="H420">
        <v>232.42</v>
      </c>
      <c r="I420" t="s">
        <v>778</v>
      </c>
      <c r="J420" t="s">
        <v>978</v>
      </c>
      <c r="K420" t="s">
        <v>781</v>
      </c>
      <c r="M420" t="s">
        <v>979</v>
      </c>
      <c r="N420" t="s">
        <v>219</v>
      </c>
      <c r="O420">
        <v>4666.9399999999996</v>
      </c>
    </row>
    <row r="421" spans="1:15" x14ac:dyDescent="0.3">
      <c r="A421">
        <v>10667</v>
      </c>
      <c r="B421" t="s">
        <v>400</v>
      </c>
      <c r="C421">
        <v>7</v>
      </c>
      <c r="D421" s="131">
        <v>36446</v>
      </c>
      <c r="E421" s="131">
        <v>36474</v>
      </c>
      <c r="F421" s="131">
        <v>36453</v>
      </c>
      <c r="G421">
        <v>1</v>
      </c>
      <c r="H421">
        <v>78.09</v>
      </c>
      <c r="I421" t="s">
        <v>401</v>
      </c>
      <c r="J421" t="s">
        <v>404</v>
      </c>
      <c r="K421" t="s">
        <v>405</v>
      </c>
      <c r="M421" t="s">
        <v>406</v>
      </c>
      <c r="N421" t="s">
        <v>216</v>
      </c>
      <c r="O421">
        <v>1921</v>
      </c>
    </row>
    <row r="422" spans="1:15" x14ac:dyDescent="0.3">
      <c r="A422">
        <v>10668</v>
      </c>
      <c r="B422" t="s">
        <v>915</v>
      </c>
      <c r="C422">
        <v>1</v>
      </c>
      <c r="D422" s="131">
        <v>36449</v>
      </c>
      <c r="E422" s="131">
        <v>36477</v>
      </c>
      <c r="F422" s="131">
        <v>36457</v>
      </c>
      <c r="G422">
        <v>2</v>
      </c>
      <c r="H422">
        <v>47.22</v>
      </c>
      <c r="I422" t="s">
        <v>916</v>
      </c>
      <c r="J422" t="s">
        <v>918</v>
      </c>
      <c r="K422" t="s">
        <v>919</v>
      </c>
      <c r="M422" t="s">
        <v>920</v>
      </c>
      <c r="N422" t="s">
        <v>203</v>
      </c>
      <c r="O422">
        <v>694.75</v>
      </c>
    </row>
    <row r="423" spans="1:15" x14ac:dyDescent="0.3">
      <c r="A423">
        <v>10669</v>
      </c>
      <c r="B423" t="s">
        <v>815</v>
      </c>
      <c r="C423">
        <v>2</v>
      </c>
      <c r="D423" s="131">
        <v>36449</v>
      </c>
      <c r="E423" s="131">
        <v>36477</v>
      </c>
      <c r="F423" s="131">
        <v>36456</v>
      </c>
      <c r="G423">
        <v>1</v>
      </c>
      <c r="H423">
        <v>24.39</v>
      </c>
      <c r="I423" t="s">
        <v>816</v>
      </c>
      <c r="J423" t="s">
        <v>818</v>
      </c>
      <c r="K423" t="s">
        <v>819</v>
      </c>
      <c r="M423" t="s">
        <v>820</v>
      </c>
      <c r="N423" t="s">
        <v>821</v>
      </c>
      <c r="O423">
        <v>570</v>
      </c>
    </row>
    <row r="424" spans="1:15" x14ac:dyDescent="0.3">
      <c r="A424">
        <v>10670</v>
      </c>
      <c r="B424" t="s">
        <v>131</v>
      </c>
      <c r="C424">
        <v>4</v>
      </c>
      <c r="D424" s="131">
        <v>36450</v>
      </c>
      <c r="E424" s="131">
        <v>36478</v>
      </c>
      <c r="F424" s="131">
        <v>36452</v>
      </c>
      <c r="G424">
        <v>1</v>
      </c>
      <c r="H424">
        <v>203.48</v>
      </c>
      <c r="I424" t="s">
        <v>439</v>
      </c>
      <c r="J424" t="s">
        <v>441</v>
      </c>
      <c r="K424" t="s">
        <v>442</v>
      </c>
      <c r="M424" t="s">
        <v>443</v>
      </c>
      <c r="N424" t="s">
        <v>203</v>
      </c>
      <c r="O424">
        <v>2301.75</v>
      </c>
    </row>
    <row r="425" spans="1:15" x14ac:dyDescent="0.3">
      <c r="A425">
        <v>10671</v>
      </c>
      <c r="B425" t="s">
        <v>446</v>
      </c>
      <c r="C425">
        <v>1</v>
      </c>
      <c r="D425" s="131">
        <v>36451</v>
      </c>
      <c r="E425" s="131">
        <v>36479</v>
      </c>
      <c r="F425" s="131">
        <v>36458</v>
      </c>
      <c r="G425">
        <v>1</v>
      </c>
      <c r="H425">
        <v>30.34</v>
      </c>
      <c r="I425" t="s">
        <v>447</v>
      </c>
      <c r="J425" t="s">
        <v>449</v>
      </c>
      <c r="K425" t="s">
        <v>389</v>
      </c>
      <c r="M425" t="s">
        <v>390</v>
      </c>
      <c r="N425" t="s">
        <v>201</v>
      </c>
      <c r="O425">
        <v>920.1</v>
      </c>
    </row>
    <row r="426" spans="1:15" x14ac:dyDescent="0.3">
      <c r="A426">
        <v>10672</v>
      </c>
      <c r="B426" t="s">
        <v>276</v>
      </c>
      <c r="C426">
        <v>9</v>
      </c>
      <c r="D426" s="131">
        <v>36451</v>
      </c>
      <c r="E426" s="131">
        <v>36465</v>
      </c>
      <c r="F426" s="131">
        <v>36460</v>
      </c>
      <c r="G426">
        <v>2</v>
      </c>
      <c r="H426">
        <v>95.75</v>
      </c>
      <c r="I426" t="s">
        <v>277</v>
      </c>
      <c r="J426" t="s">
        <v>280</v>
      </c>
      <c r="K426" t="s">
        <v>281</v>
      </c>
      <c r="M426" t="s">
        <v>282</v>
      </c>
      <c r="N426" t="s">
        <v>283</v>
      </c>
      <c r="O426">
        <v>4210.5</v>
      </c>
    </row>
    <row r="427" spans="1:15" x14ac:dyDescent="0.3">
      <c r="A427">
        <v>10673</v>
      </c>
      <c r="B427" t="s">
        <v>946</v>
      </c>
      <c r="C427">
        <v>2</v>
      </c>
      <c r="D427" s="131">
        <v>36452</v>
      </c>
      <c r="E427" s="131">
        <v>36480</v>
      </c>
      <c r="F427" s="131">
        <v>36453</v>
      </c>
      <c r="G427">
        <v>1</v>
      </c>
      <c r="H427">
        <v>22.76</v>
      </c>
      <c r="I427" t="s">
        <v>947</v>
      </c>
      <c r="J427" t="s">
        <v>950</v>
      </c>
      <c r="K427" t="s">
        <v>951</v>
      </c>
      <c r="M427" t="s">
        <v>952</v>
      </c>
      <c r="N427" t="s">
        <v>929</v>
      </c>
      <c r="O427">
        <v>412.35</v>
      </c>
    </row>
    <row r="428" spans="1:15" x14ac:dyDescent="0.3">
      <c r="A428">
        <v>10674</v>
      </c>
      <c r="B428" t="s">
        <v>545</v>
      </c>
      <c r="C428">
        <v>4</v>
      </c>
      <c r="D428" s="131">
        <v>36452</v>
      </c>
      <c r="E428" s="131">
        <v>36480</v>
      </c>
      <c r="F428" s="131">
        <v>36464</v>
      </c>
      <c r="G428">
        <v>2</v>
      </c>
      <c r="H428">
        <v>0.9</v>
      </c>
      <c r="I428" t="s">
        <v>546</v>
      </c>
      <c r="J428" t="s">
        <v>548</v>
      </c>
      <c r="K428" t="s">
        <v>549</v>
      </c>
      <c r="L428" t="s">
        <v>550</v>
      </c>
      <c r="M428" t="s">
        <v>551</v>
      </c>
      <c r="N428" t="s">
        <v>273</v>
      </c>
      <c r="O428">
        <v>45</v>
      </c>
    </row>
    <row r="429" spans="1:15" x14ac:dyDescent="0.3">
      <c r="A429">
        <v>10675</v>
      </c>
      <c r="B429" t="s">
        <v>131</v>
      </c>
      <c r="C429">
        <v>5</v>
      </c>
      <c r="D429" s="131">
        <v>36453</v>
      </c>
      <c r="E429" s="131">
        <v>36481</v>
      </c>
      <c r="F429" s="131">
        <v>36457</v>
      </c>
      <c r="G429">
        <v>2</v>
      </c>
      <c r="H429">
        <v>31.85</v>
      </c>
      <c r="I429" t="s">
        <v>439</v>
      </c>
      <c r="J429" t="s">
        <v>441</v>
      </c>
      <c r="K429" t="s">
        <v>442</v>
      </c>
      <c r="M429" t="s">
        <v>443</v>
      </c>
      <c r="N429" t="s">
        <v>203</v>
      </c>
      <c r="O429">
        <v>1423</v>
      </c>
    </row>
    <row r="430" spans="1:15" x14ac:dyDescent="0.3">
      <c r="A430">
        <v>10676</v>
      </c>
      <c r="B430" t="s">
        <v>871</v>
      </c>
      <c r="C430">
        <v>2</v>
      </c>
      <c r="D430" s="131">
        <v>36456</v>
      </c>
      <c r="E430" s="131">
        <v>36484</v>
      </c>
      <c r="F430" s="131">
        <v>36463</v>
      </c>
      <c r="G430">
        <v>2</v>
      </c>
      <c r="H430">
        <v>2.0099999999999998</v>
      </c>
      <c r="I430" t="s">
        <v>872</v>
      </c>
      <c r="J430" t="s">
        <v>874</v>
      </c>
      <c r="K430" t="s">
        <v>256</v>
      </c>
      <c r="M430" t="s">
        <v>710</v>
      </c>
      <c r="N430" t="s">
        <v>258</v>
      </c>
      <c r="O430">
        <v>534.85</v>
      </c>
    </row>
    <row r="431" spans="1:15" x14ac:dyDescent="0.3">
      <c r="A431">
        <v>10677</v>
      </c>
      <c r="B431" t="s">
        <v>261</v>
      </c>
      <c r="C431">
        <v>1</v>
      </c>
      <c r="D431" s="131">
        <v>36456</v>
      </c>
      <c r="E431" s="131">
        <v>36484</v>
      </c>
      <c r="F431" s="131">
        <v>36460</v>
      </c>
      <c r="G431">
        <v>3</v>
      </c>
      <c r="H431">
        <v>4.03</v>
      </c>
      <c r="I431" t="s">
        <v>262</v>
      </c>
      <c r="J431" t="s">
        <v>264</v>
      </c>
      <c r="K431" t="s">
        <v>256</v>
      </c>
      <c r="M431" t="s">
        <v>265</v>
      </c>
      <c r="N431" t="s">
        <v>258</v>
      </c>
      <c r="O431">
        <v>956.9</v>
      </c>
    </row>
    <row r="432" spans="1:15" x14ac:dyDescent="0.3">
      <c r="A432">
        <v>10678</v>
      </c>
      <c r="B432" t="s">
        <v>800</v>
      </c>
      <c r="C432">
        <v>7</v>
      </c>
      <c r="D432" s="131">
        <v>36457</v>
      </c>
      <c r="E432" s="131">
        <v>36485</v>
      </c>
      <c r="F432" s="131">
        <v>36480</v>
      </c>
      <c r="G432">
        <v>3</v>
      </c>
      <c r="H432">
        <v>388.98</v>
      </c>
      <c r="I432" t="s">
        <v>801</v>
      </c>
      <c r="J432" t="s">
        <v>803</v>
      </c>
      <c r="K432" t="s">
        <v>804</v>
      </c>
      <c r="L432" t="s">
        <v>805</v>
      </c>
      <c r="M432" t="s">
        <v>806</v>
      </c>
      <c r="N432" t="s">
        <v>498</v>
      </c>
      <c r="O432">
        <v>5256.5</v>
      </c>
    </row>
    <row r="433" spans="1:15" x14ac:dyDescent="0.3">
      <c r="A433">
        <v>10679</v>
      </c>
      <c r="B433" t="s">
        <v>294</v>
      </c>
      <c r="C433">
        <v>8</v>
      </c>
      <c r="D433" s="131">
        <v>36457</v>
      </c>
      <c r="E433" s="131">
        <v>36485</v>
      </c>
      <c r="F433" s="131">
        <v>36464</v>
      </c>
      <c r="G433">
        <v>3</v>
      </c>
      <c r="H433">
        <v>27.94</v>
      </c>
      <c r="I433" t="s">
        <v>295</v>
      </c>
      <c r="J433" t="s">
        <v>298</v>
      </c>
      <c r="K433" t="s">
        <v>299</v>
      </c>
      <c r="M433" t="s">
        <v>300</v>
      </c>
      <c r="N433" t="s">
        <v>201</v>
      </c>
      <c r="O433">
        <v>660</v>
      </c>
    </row>
    <row r="434" spans="1:15" x14ac:dyDescent="0.3">
      <c r="A434">
        <v>10680</v>
      </c>
      <c r="B434" t="s">
        <v>681</v>
      </c>
      <c r="C434">
        <v>1</v>
      </c>
      <c r="D434" s="131">
        <v>36458</v>
      </c>
      <c r="E434" s="131">
        <v>36486</v>
      </c>
      <c r="F434" s="131">
        <v>36460</v>
      </c>
      <c r="G434">
        <v>1</v>
      </c>
      <c r="H434">
        <v>26.61</v>
      </c>
      <c r="I434" t="s">
        <v>682</v>
      </c>
      <c r="J434" t="s">
        <v>684</v>
      </c>
      <c r="K434" t="s">
        <v>685</v>
      </c>
      <c r="L434" t="s">
        <v>686</v>
      </c>
      <c r="M434" t="s">
        <v>687</v>
      </c>
      <c r="N434" t="s">
        <v>498</v>
      </c>
      <c r="O434">
        <v>1682.5</v>
      </c>
    </row>
    <row r="435" spans="1:15" x14ac:dyDescent="0.3">
      <c r="A435">
        <v>10681</v>
      </c>
      <c r="B435" t="s">
        <v>491</v>
      </c>
      <c r="C435">
        <v>3</v>
      </c>
      <c r="D435" s="131">
        <v>36459</v>
      </c>
      <c r="E435" s="131">
        <v>36487</v>
      </c>
      <c r="F435" s="131">
        <v>36464</v>
      </c>
      <c r="G435">
        <v>3</v>
      </c>
      <c r="H435">
        <v>76.13</v>
      </c>
      <c r="I435" t="s">
        <v>492</v>
      </c>
      <c r="J435" t="s">
        <v>494</v>
      </c>
      <c r="K435" t="s">
        <v>495</v>
      </c>
      <c r="L435" t="s">
        <v>496</v>
      </c>
      <c r="M435" t="s">
        <v>497</v>
      </c>
      <c r="N435" t="s">
        <v>498</v>
      </c>
      <c r="O435">
        <v>1327</v>
      </c>
    </row>
    <row r="436" spans="1:15" x14ac:dyDescent="0.3">
      <c r="A436">
        <v>10682</v>
      </c>
      <c r="B436" t="s">
        <v>261</v>
      </c>
      <c r="C436">
        <v>3</v>
      </c>
      <c r="D436" s="131">
        <v>36459</v>
      </c>
      <c r="E436" s="131">
        <v>36487</v>
      </c>
      <c r="F436" s="131">
        <v>36465</v>
      </c>
      <c r="G436">
        <v>2</v>
      </c>
      <c r="H436">
        <v>36.130000000000003</v>
      </c>
      <c r="I436" t="s">
        <v>262</v>
      </c>
      <c r="J436" t="s">
        <v>264</v>
      </c>
      <c r="K436" t="s">
        <v>256</v>
      </c>
      <c r="M436" t="s">
        <v>265</v>
      </c>
      <c r="N436" t="s">
        <v>258</v>
      </c>
      <c r="O436">
        <v>375.5</v>
      </c>
    </row>
    <row r="437" spans="1:15" x14ac:dyDescent="0.3">
      <c r="A437">
        <v>10683</v>
      </c>
      <c r="B437" t="s">
        <v>385</v>
      </c>
      <c r="C437">
        <v>2</v>
      </c>
      <c r="D437" s="131">
        <v>36460</v>
      </c>
      <c r="E437" s="131">
        <v>36488</v>
      </c>
      <c r="F437" s="131">
        <v>36465</v>
      </c>
      <c r="G437">
        <v>1</v>
      </c>
      <c r="H437">
        <v>4.4000000000000004</v>
      </c>
      <c r="I437" t="s">
        <v>386</v>
      </c>
      <c r="J437" t="s">
        <v>388</v>
      </c>
      <c r="K437" t="s">
        <v>389</v>
      </c>
      <c r="M437" t="s">
        <v>390</v>
      </c>
      <c r="N437" t="s">
        <v>201</v>
      </c>
      <c r="O437">
        <v>63</v>
      </c>
    </row>
    <row r="438" spans="1:15" x14ac:dyDescent="0.3">
      <c r="A438">
        <v>10684</v>
      </c>
      <c r="B438" t="s">
        <v>690</v>
      </c>
      <c r="C438">
        <v>3</v>
      </c>
      <c r="D438" s="131">
        <v>36460</v>
      </c>
      <c r="E438" s="131">
        <v>36488</v>
      </c>
      <c r="F438" s="131">
        <v>36464</v>
      </c>
      <c r="G438">
        <v>1</v>
      </c>
      <c r="H438">
        <v>145.63</v>
      </c>
      <c r="I438" t="s">
        <v>691</v>
      </c>
      <c r="J438" t="s">
        <v>693</v>
      </c>
      <c r="K438" t="s">
        <v>694</v>
      </c>
      <c r="M438" t="s">
        <v>695</v>
      </c>
      <c r="N438" t="s">
        <v>203</v>
      </c>
      <c r="O438">
        <v>1768</v>
      </c>
    </row>
    <row r="439" spans="1:15" x14ac:dyDescent="0.3">
      <c r="A439">
        <v>10685</v>
      </c>
      <c r="B439" t="s">
        <v>484</v>
      </c>
      <c r="C439">
        <v>4</v>
      </c>
      <c r="D439" s="131">
        <v>36463</v>
      </c>
      <c r="E439" s="131">
        <v>36477</v>
      </c>
      <c r="F439" s="131">
        <v>36467</v>
      </c>
      <c r="G439">
        <v>2</v>
      </c>
      <c r="H439">
        <v>33.75</v>
      </c>
      <c r="I439" t="s">
        <v>485</v>
      </c>
      <c r="J439" t="s">
        <v>487</v>
      </c>
      <c r="K439" t="s">
        <v>488</v>
      </c>
      <c r="L439" t="s">
        <v>366</v>
      </c>
      <c r="M439" t="s">
        <v>489</v>
      </c>
      <c r="N439" t="s">
        <v>368</v>
      </c>
      <c r="O439">
        <v>801.1</v>
      </c>
    </row>
    <row r="440" spans="1:15" x14ac:dyDescent="0.3">
      <c r="A440">
        <v>10686</v>
      </c>
      <c r="B440" t="s">
        <v>713</v>
      </c>
      <c r="C440">
        <v>2</v>
      </c>
      <c r="D440" s="131">
        <v>36464</v>
      </c>
      <c r="E440" s="131">
        <v>36492</v>
      </c>
      <c r="F440" s="131">
        <v>36472</v>
      </c>
      <c r="G440">
        <v>1</v>
      </c>
      <c r="H440">
        <v>96.5</v>
      </c>
      <c r="I440" t="s">
        <v>714</v>
      </c>
      <c r="J440" t="s">
        <v>716</v>
      </c>
      <c r="K440" t="s">
        <v>717</v>
      </c>
      <c r="M440" t="s">
        <v>718</v>
      </c>
      <c r="N440" t="s">
        <v>216</v>
      </c>
      <c r="O440">
        <v>1638.45</v>
      </c>
    </row>
    <row r="441" spans="1:15" x14ac:dyDescent="0.3">
      <c r="A441">
        <v>10687</v>
      </c>
      <c r="B441" t="s">
        <v>536</v>
      </c>
      <c r="C441">
        <v>9</v>
      </c>
      <c r="D441" s="131">
        <v>36464</v>
      </c>
      <c r="E441" s="131">
        <v>36492</v>
      </c>
      <c r="F441" s="131">
        <v>36494</v>
      </c>
      <c r="G441">
        <v>2</v>
      </c>
      <c r="H441">
        <v>296.43</v>
      </c>
      <c r="I441" t="s">
        <v>537</v>
      </c>
      <c r="J441" t="s">
        <v>539</v>
      </c>
      <c r="K441" t="s">
        <v>540</v>
      </c>
      <c r="L441" t="s">
        <v>541</v>
      </c>
      <c r="N441" t="s">
        <v>542</v>
      </c>
      <c r="O441">
        <v>6201.9</v>
      </c>
    </row>
    <row r="442" spans="1:15" x14ac:dyDescent="0.3">
      <c r="A442">
        <v>10688</v>
      </c>
      <c r="B442" t="s">
        <v>891</v>
      </c>
      <c r="C442">
        <v>4</v>
      </c>
      <c r="D442" s="131">
        <v>36465</v>
      </c>
      <c r="E442" s="131">
        <v>36479</v>
      </c>
      <c r="F442" s="131">
        <v>36471</v>
      </c>
      <c r="G442">
        <v>2</v>
      </c>
      <c r="H442">
        <v>299.08999999999997</v>
      </c>
      <c r="I442" t="s">
        <v>892</v>
      </c>
      <c r="J442" t="s">
        <v>894</v>
      </c>
      <c r="K442" t="s">
        <v>895</v>
      </c>
      <c r="M442" t="s">
        <v>896</v>
      </c>
      <c r="N442" t="s">
        <v>821</v>
      </c>
      <c r="O442">
        <v>3490</v>
      </c>
    </row>
    <row r="443" spans="1:15" x14ac:dyDescent="0.3">
      <c r="A443">
        <v>10689</v>
      </c>
      <c r="B443" t="s">
        <v>276</v>
      </c>
      <c r="C443">
        <v>1</v>
      </c>
      <c r="D443" s="131">
        <v>36465</v>
      </c>
      <c r="E443" s="131">
        <v>36493</v>
      </c>
      <c r="F443" s="131">
        <v>36471</v>
      </c>
      <c r="G443">
        <v>2</v>
      </c>
      <c r="H443">
        <v>13.42</v>
      </c>
      <c r="I443" t="s">
        <v>277</v>
      </c>
      <c r="J443" t="s">
        <v>280</v>
      </c>
      <c r="K443" t="s">
        <v>281</v>
      </c>
      <c r="M443" t="s">
        <v>282</v>
      </c>
      <c r="N443" t="s">
        <v>283</v>
      </c>
      <c r="O443">
        <v>630</v>
      </c>
    </row>
    <row r="444" spans="1:15" x14ac:dyDescent="0.3">
      <c r="A444">
        <v>10690</v>
      </c>
      <c r="B444" t="s">
        <v>510</v>
      </c>
      <c r="C444">
        <v>1</v>
      </c>
      <c r="D444" s="131">
        <v>36466</v>
      </c>
      <c r="E444" s="131">
        <v>36494</v>
      </c>
      <c r="F444" s="131">
        <v>36467</v>
      </c>
      <c r="G444">
        <v>1</v>
      </c>
      <c r="H444">
        <v>15.8</v>
      </c>
      <c r="I444" t="s">
        <v>511</v>
      </c>
      <c r="J444" t="s">
        <v>513</v>
      </c>
      <c r="K444" t="s">
        <v>514</v>
      </c>
      <c r="L444" t="s">
        <v>515</v>
      </c>
      <c r="M444" t="s">
        <v>516</v>
      </c>
      <c r="N444" t="s">
        <v>368</v>
      </c>
      <c r="O444">
        <v>1150</v>
      </c>
    </row>
    <row r="445" spans="1:15" x14ac:dyDescent="0.3">
      <c r="A445">
        <v>10691</v>
      </c>
      <c r="B445" t="s">
        <v>740</v>
      </c>
      <c r="C445">
        <v>2</v>
      </c>
      <c r="D445" s="131">
        <v>36467</v>
      </c>
      <c r="E445" s="131">
        <v>36509</v>
      </c>
      <c r="F445" s="131">
        <v>36486</v>
      </c>
      <c r="G445">
        <v>2</v>
      </c>
      <c r="H445">
        <v>810.05</v>
      </c>
      <c r="I445" t="s">
        <v>741</v>
      </c>
      <c r="J445" t="s">
        <v>743</v>
      </c>
      <c r="K445" t="s">
        <v>744</v>
      </c>
      <c r="M445" t="s">
        <v>745</v>
      </c>
      <c r="N445" t="s">
        <v>203</v>
      </c>
      <c r="O445">
        <v>10164.799999999999</v>
      </c>
    </row>
    <row r="446" spans="1:15" x14ac:dyDescent="0.3">
      <c r="A446">
        <v>10692</v>
      </c>
      <c r="B446" t="s">
        <v>242</v>
      </c>
      <c r="C446">
        <v>4</v>
      </c>
      <c r="D446" s="131">
        <v>36467</v>
      </c>
      <c r="E446" s="131">
        <v>36495</v>
      </c>
      <c r="F446" s="131">
        <v>36477</v>
      </c>
      <c r="G446">
        <v>2</v>
      </c>
      <c r="H446">
        <v>61.02</v>
      </c>
      <c r="I446" t="s">
        <v>990</v>
      </c>
      <c r="J446" t="s">
        <v>246</v>
      </c>
      <c r="K446" t="s">
        <v>247</v>
      </c>
      <c r="M446" t="s">
        <v>248</v>
      </c>
      <c r="N446" t="s">
        <v>203</v>
      </c>
      <c r="O446">
        <v>878</v>
      </c>
    </row>
    <row r="447" spans="1:15" x14ac:dyDescent="0.3">
      <c r="A447">
        <v>10693</v>
      </c>
      <c r="B447" t="s">
        <v>938</v>
      </c>
      <c r="C447">
        <v>3</v>
      </c>
      <c r="D447" s="131">
        <v>36470</v>
      </c>
      <c r="E447" s="131">
        <v>36484</v>
      </c>
      <c r="F447" s="131">
        <v>36474</v>
      </c>
      <c r="G447">
        <v>3</v>
      </c>
      <c r="H447">
        <v>139.34</v>
      </c>
      <c r="I447" t="s">
        <v>939</v>
      </c>
      <c r="J447" t="s">
        <v>980</v>
      </c>
      <c r="K447" t="s">
        <v>942</v>
      </c>
      <c r="L447" t="s">
        <v>589</v>
      </c>
      <c r="M447" t="s">
        <v>981</v>
      </c>
      <c r="N447" t="s">
        <v>498</v>
      </c>
      <c r="O447">
        <v>2334</v>
      </c>
    </row>
    <row r="448" spans="1:15" x14ac:dyDescent="0.3">
      <c r="A448">
        <v>10694</v>
      </c>
      <c r="B448" t="s">
        <v>740</v>
      </c>
      <c r="C448">
        <v>8</v>
      </c>
      <c r="D448" s="131">
        <v>36470</v>
      </c>
      <c r="E448" s="131">
        <v>36498</v>
      </c>
      <c r="F448" s="131">
        <v>36473</v>
      </c>
      <c r="G448">
        <v>3</v>
      </c>
      <c r="H448">
        <v>398.36</v>
      </c>
      <c r="I448" t="s">
        <v>741</v>
      </c>
      <c r="J448" t="s">
        <v>743</v>
      </c>
      <c r="K448" t="s">
        <v>744</v>
      </c>
      <c r="M448" t="s">
        <v>745</v>
      </c>
      <c r="N448" t="s">
        <v>203</v>
      </c>
      <c r="O448">
        <v>4825</v>
      </c>
    </row>
    <row r="449" spans="1:15" x14ac:dyDescent="0.3">
      <c r="A449">
        <v>10695</v>
      </c>
      <c r="B449" t="s">
        <v>946</v>
      </c>
      <c r="C449">
        <v>7</v>
      </c>
      <c r="D449" s="131">
        <v>36471</v>
      </c>
      <c r="E449" s="131">
        <v>36513</v>
      </c>
      <c r="F449" s="131">
        <v>36478</v>
      </c>
      <c r="G449">
        <v>1</v>
      </c>
      <c r="H449">
        <v>16.72</v>
      </c>
      <c r="I449" t="s">
        <v>947</v>
      </c>
      <c r="J449" t="s">
        <v>950</v>
      </c>
      <c r="K449" t="s">
        <v>951</v>
      </c>
      <c r="M449" t="s">
        <v>952</v>
      </c>
      <c r="N449" t="s">
        <v>929</v>
      </c>
      <c r="O449">
        <v>642</v>
      </c>
    </row>
    <row r="450" spans="1:15" x14ac:dyDescent="0.3">
      <c r="A450">
        <v>10696</v>
      </c>
      <c r="B450" t="s">
        <v>938</v>
      </c>
      <c r="C450">
        <v>8</v>
      </c>
      <c r="D450" s="131">
        <v>36472</v>
      </c>
      <c r="E450" s="131">
        <v>36514</v>
      </c>
      <c r="F450" s="131">
        <v>36478</v>
      </c>
      <c r="G450">
        <v>3</v>
      </c>
      <c r="H450">
        <v>102.55</v>
      </c>
      <c r="I450" t="s">
        <v>939</v>
      </c>
      <c r="J450" t="s">
        <v>980</v>
      </c>
      <c r="K450" t="s">
        <v>942</v>
      </c>
      <c r="L450" t="s">
        <v>589</v>
      </c>
      <c r="M450" t="s">
        <v>981</v>
      </c>
      <c r="N450" t="s">
        <v>498</v>
      </c>
      <c r="O450">
        <v>996</v>
      </c>
    </row>
    <row r="451" spans="1:15" x14ac:dyDescent="0.3">
      <c r="A451">
        <v>10697</v>
      </c>
      <c r="B451" t="s">
        <v>618</v>
      </c>
      <c r="C451">
        <v>3</v>
      </c>
      <c r="D451" s="131">
        <v>36472</v>
      </c>
      <c r="E451" s="131">
        <v>36500</v>
      </c>
      <c r="F451" s="131">
        <v>36478</v>
      </c>
      <c r="G451">
        <v>1</v>
      </c>
      <c r="H451">
        <v>45.52</v>
      </c>
      <c r="I451" t="s">
        <v>619</v>
      </c>
      <c r="J451" t="s">
        <v>621</v>
      </c>
      <c r="K451" t="s">
        <v>622</v>
      </c>
      <c r="L451" t="s">
        <v>623</v>
      </c>
      <c r="M451" t="s">
        <v>624</v>
      </c>
      <c r="N451" t="s">
        <v>507</v>
      </c>
      <c r="O451">
        <v>1073.9000000000001</v>
      </c>
    </row>
    <row r="452" spans="1:15" x14ac:dyDescent="0.3">
      <c r="A452">
        <v>10698</v>
      </c>
      <c r="B452" t="s">
        <v>400</v>
      </c>
      <c r="C452">
        <v>4</v>
      </c>
      <c r="D452" s="131">
        <v>36473</v>
      </c>
      <c r="E452" s="131">
        <v>36501</v>
      </c>
      <c r="F452" s="131">
        <v>36481</v>
      </c>
      <c r="G452">
        <v>1</v>
      </c>
      <c r="H452">
        <v>272.47000000000003</v>
      </c>
      <c r="I452" t="s">
        <v>401</v>
      </c>
      <c r="J452" t="s">
        <v>404</v>
      </c>
      <c r="K452" t="s">
        <v>405</v>
      </c>
      <c r="M452" t="s">
        <v>406</v>
      </c>
      <c r="N452" t="s">
        <v>216</v>
      </c>
      <c r="O452">
        <v>3600.73</v>
      </c>
    </row>
    <row r="453" spans="1:15" x14ac:dyDescent="0.3">
      <c r="A453">
        <v>10699</v>
      </c>
      <c r="B453" t="s">
        <v>661</v>
      </c>
      <c r="C453">
        <v>3</v>
      </c>
      <c r="D453" s="131">
        <v>36473</v>
      </c>
      <c r="E453" s="131">
        <v>36501</v>
      </c>
      <c r="F453" s="131">
        <v>36477</v>
      </c>
      <c r="G453">
        <v>3</v>
      </c>
      <c r="H453">
        <v>0.57999999999999996</v>
      </c>
      <c r="I453" t="s">
        <v>662</v>
      </c>
      <c r="J453" t="s">
        <v>664</v>
      </c>
      <c r="K453" t="s">
        <v>665</v>
      </c>
      <c r="M453" t="s">
        <v>666</v>
      </c>
      <c r="N453" t="s">
        <v>203</v>
      </c>
      <c r="O453">
        <v>114</v>
      </c>
    </row>
    <row r="454" spans="1:15" x14ac:dyDescent="0.3">
      <c r="A454">
        <v>10700</v>
      </c>
      <c r="B454" t="s">
        <v>800</v>
      </c>
      <c r="C454">
        <v>3</v>
      </c>
      <c r="D454" s="131">
        <v>36474</v>
      </c>
      <c r="E454" s="131">
        <v>36502</v>
      </c>
      <c r="F454" s="131">
        <v>36480</v>
      </c>
      <c r="G454">
        <v>1</v>
      </c>
      <c r="H454">
        <v>65.099999999999994</v>
      </c>
      <c r="I454" t="s">
        <v>801</v>
      </c>
      <c r="J454" t="s">
        <v>803</v>
      </c>
      <c r="K454" t="s">
        <v>804</v>
      </c>
      <c r="L454" t="s">
        <v>805</v>
      </c>
      <c r="M454" t="s">
        <v>806</v>
      </c>
      <c r="N454" t="s">
        <v>498</v>
      </c>
      <c r="O454">
        <v>2048</v>
      </c>
    </row>
    <row r="455" spans="1:15" x14ac:dyDescent="0.3">
      <c r="A455">
        <v>10701</v>
      </c>
      <c r="B455" t="s">
        <v>536</v>
      </c>
      <c r="C455">
        <v>6</v>
      </c>
      <c r="D455" s="131">
        <v>36477</v>
      </c>
      <c r="E455" s="131">
        <v>36491</v>
      </c>
      <c r="F455" s="131">
        <v>36479</v>
      </c>
      <c r="G455">
        <v>3</v>
      </c>
      <c r="H455">
        <v>220.31</v>
      </c>
      <c r="I455" t="s">
        <v>537</v>
      </c>
      <c r="J455" t="s">
        <v>539</v>
      </c>
      <c r="K455" t="s">
        <v>540</v>
      </c>
      <c r="L455" t="s">
        <v>541</v>
      </c>
      <c r="N455" t="s">
        <v>542</v>
      </c>
      <c r="O455">
        <v>3370</v>
      </c>
    </row>
    <row r="456" spans="1:15" x14ac:dyDescent="0.3">
      <c r="A456">
        <v>10702</v>
      </c>
      <c r="B456" t="s">
        <v>242</v>
      </c>
      <c r="C456">
        <v>4</v>
      </c>
      <c r="D456" s="131">
        <v>36477</v>
      </c>
      <c r="E456" s="131">
        <v>36519</v>
      </c>
      <c r="F456" s="131">
        <v>36485</v>
      </c>
      <c r="G456">
        <v>1</v>
      </c>
      <c r="H456">
        <v>23.94</v>
      </c>
      <c r="I456" t="s">
        <v>990</v>
      </c>
      <c r="J456" t="s">
        <v>246</v>
      </c>
      <c r="K456" t="s">
        <v>247</v>
      </c>
      <c r="M456" t="s">
        <v>248</v>
      </c>
      <c r="N456" t="s">
        <v>203</v>
      </c>
      <c r="O456">
        <v>330</v>
      </c>
    </row>
    <row r="457" spans="1:15" x14ac:dyDescent="0.3">
      <c r="A457">
        <v>10703</v>
      </c>
      <c r="B457" t="s">
        <v>432</v>
      </c>
      <c r="C457">
        <v>6</v>
      </c>
      <c r="D457" s="131">
        <v>36478</v>
      </c>
      <c r="E457" s="131">
        <v>36506</v>
      </c>
      <c r="F457" s="131">
        <v>36484</v>
      </c>
      <c r="G457">
        <v>2</v>
      </c>
      <c r="H457">
        <v>152.30000000000001</v>
      </c>
      <c r="I457" t="s">
        <v>433</v>
      </c>
      <c r="J457" t="s">
        <v>435</v>
      </c>
      <c r="K457" t="s">
        <v>436</v>
      </c>
      <c r="M457" t="s">
        <v>437</v>
      </c>
      <c r="N457" t="s">
        <v>283</v>
      </c>
      <c r="O457">
        <v>2545</v>
      </c>
    </row>
    <row r="458" spans="1:15" x14ac:dyDescent="0.3">
      <c r="A458">
        <v>10704</v>
      </c>
      <c r="B458" t="s">
        <v>734</v>
      </c>
      <c r="C458">
        <v>6</v>
      </c>
      <c r="D458" s="131">
        <v>36478</v>
      </c>
      <c r="E458" s="131">
        <v>36506</v>
      </c>
      <c r="F458" s="131">
        <v>36502</v>
      </c>
      <c r="G458">
        <v>1</v>
      </c>
      <c r="H458">
        <v>4.78</v>
      </c>
      <c r="I458" t="s">
        <v>735</v>
      </c>
      <c r="J458" t="s">
        <v>737</v>
      </c>
      <c r="K458" t="s">
        <v>365</v>
      </c>
      <c r="L458" t="s">
        <v>366</v>
      </c>
      <c r="M458" t="s">
        <v>738</v>
      </c>
      <c r="N458" t="s">
        <v>368</v>
      </c>
      <c r="O458">
        <v>595.5</v>
      </c>
    </row>
    <row r="459" spans="1:15" x14ac:dyDescent="0.3">
      <c r="A459">
        <v>10705</v>
      </c>
      <c r="B459" t="s">
        <v>519</v>
      </c>
      <c r="C459">
        <v>9</v>
      </c>
      <c r="D459" s="131">
        <v>36479</v>
      </c>
      <c r="E459" s="131">
        <v>36507</v>
      </c>
      <c r="F459" s="131">
        <v>36513</v>
      </c>
      <c r="G459">
        <v>2</v>
      </c>
      <c r="H459">
        <v>3.52</v>
      </c>
      <c r="I459" t="s">
        <v>520</v>
      </c>
      <c r="J459" t="s">
        <v>522</v>
      </c>
      <c r="K459" t="s">
        <v>523</v>
      </c>
      <c r="L459" t="s">
        <v>524</v>
      </c>
      <c r="M459" t="s">
        <v>525</v>
      </c>
      <c r="N459" t="s">
        <v>507</v>
      </c>
      <c r="O459">
        <v>378</v>
      </c>
    </row>
    <row r="460" spans="1:15" x14ac:dyDescent="0.3">
      <c r="A460">
        <v>10706</v>
      </c>
      <c r="B460" t="s">
        <v>681</v>
      </c>
      <c r="C460">
        <v>8</v>
      </c>
      <c r="D460" s="131">
        <v>36480</v>
      </c>
      <c r="E460" s="131">
        <v>36508</v>
      </c>
      <c r="F460" s="131">
        <v>36485</v>
      </c>
      <c r="G460">
        <v>3</v>
      </c>
      <c r="H460">
        <v>135.63</v>
      </c>
      <c r="I460" t="s">
        <v>682</v>
      </c>
      <c r="J460" t="s">
        <v>684</v>
      </c>
      <c r="K460" t="s">
        <v>685</v>
      </c>
      <c r="L460" t="s">
        <v>686</v>
      </c>
      <c r="M460" t="s">
        <v>687</v>
      </c>
      <c r="N460" t="s">
        <v>498</v>
      </c>
      <c r="O460">
        <v>1893</v>
      </c>
    </row>
    <row r="461" spans="1:15" x14ac:dyDescent="0.3">
      <c r="A461">
        <v>10707</v>
      </c>
      <c r="B461" t="s">
        <v>267</v>
      </c>
      <c r="C461">
        <v>4</v>
      </c>
      <c r="D461" s="131">
        <v>36480</v>
      </c>
      <c r="E461" s="131">
        <v>36494</v>
      </c>
      <c r="F461" s="131">
        <v>36487</v>
      </c>
      <c r="G461">
        <v>3</v>
      </c>
      <c r="H461">
        <v>21.74</v>
      </c>
      <c r="I461" t="s">
        <v>268</v>
      </c>
      <c r="J461" t="s">
        <v>982</v>
      </c>
      <c r="K461" t="s">
        <v>983</v>
      </c>
      <c r="L461" t="s">
        <v>984</v>
      </c>
      <c r="M461" t="s">
        <v>985</v>
      </c>
      <c r="N461" t="s">
        <v>273</v>
      </c>
      <c r="O461">
        <v>1704</v>
      </c>
    </row>
    <row r="462" spans="1:15" x14ac:dyDescent="0.3">
      <c r="A462">
        <v>10708</v>
      </c>
      <c r="B462" t="s">
        <v>848</v>
      </c>
      <c r="C462">
        <v>6</v>
      </c>
      <c r="D462" s="131">
        <v>36481</v>
      </c>
      <c r="E462" s="131">
        <v>36523</v>
      </c>
      <c r="F462" s="131">
        <v>36500</v>
      </c>
      <c r="G462">
        <v>2</v>
      </c>
      <c r="H462">
        <v>2.96</v>
      </c>
      <c r="I462" t="s">
        <v>849</v>
      </c>
      <c r="J462" t="s">
        <v>851</v>
      </c>
      <c r="K462" t="s">
        <v>631</v>
      </c>
      <c r="L462" t="s">
        <v>496</v>
      </c>
      <c r="M462" t="s">
        <v>852</v>
      </c>
      <c r="N462" t="s">
        <v>498</v>
      </c>
      <c r="O462">
        <v>180.4</v>
      </c>
    </row>
    <row r="463" spans="1:15" x14ac:dyDescent="0.3">
      <c r="A463">
        <v>10709</v>
      </c>
      <c r="B463" t="s">
        <v>484</v>
      </c>
      <c r="C463">
        <v>1</v>
      </c>
      <c r="D463" s="131">
        <v>36481</v>
      </c>
      <c r="E463" s="131">
        <v>36509</v>
      </c>
      <c r="F463" s="131">
        <v>36515</v>
      </c>
      <c r="G463">
        <v>3</v>
      </c>
      <c r="H463">
        <v>210.8</v>
      </c>
      <c r="I463" t="s">
        <v>485</v>
      </c>
      <c r="J463" t="s">
        <v>487</v>
      </c>
      <c r="K463" t="s">
        <v>488</v>
      </c>
      <c r="L463" t="s">
        <v>366</v>
      </c>
      <c r="M463" t="s">
        <v>489</v>
      </c>
      <c r="N463" t="s">
        <v>368</v>
      </c>
      <c r="O463">
        <v>3424</v>
      </c>
    </row>
    <row r="464" spans="1:15" x14ac:dyDescent="0.3">
      <c r="A464">
        <v>10710</v>
      </c>
      <c r="B464" t="s">
        <v>452</v>
      </c>
      <c r="C464">
        <v>1</v>
      </c>
      <c r="D464" s="131">
        <v>36484</v>
      </c>
      <c r="E464" s="131">
        <v>36512</v>
      </c>
      <c r="F464" s="131">
        <v>36487</v>
      </c>
      <c r="G464">
        <v>1</v>
      </c>
      <c r="H464">
        <v>4.9800000000000004</v>
      </c>
      <c r="I464" t="s">
        <v>453</v>
      </c>
      <c r="J464" t="s">
        <v>455</v>
      </c>
      <c r="K464" t="s">
        <v>456</v>
      </c>
      <c r="M464" t="s">
        <v>457</v>
      </c>
      <c r="N464" t="s">
        <v>213</v>
      </c>
      <c r="O464">
        <v>93.5</v>
      </c>
    </row>
    <row r="465" spans="1:15" x14ac:dyDescent="0.3">
      <c r="A465">
        <v>10711</v>
      </c>
      <c r="B465" t="s">
        <v>800</v>
      </c>
      <c r="C465">
        <v>5</v>
      </c>
      <c r="D465" s="131">
        <v>36485</v>
      </c>
      <c r="E465" s="131">
        <v>36527</v>
      </c>
      <c r="F465" s="131">
        <v>36493</v>
      </c>
      <c r="G465">
        <v>2</v>
      </c>
      <c r="H465">
        <v>52.41</v>
      </c>
      <c r="I465" t="s">
        <v>801</v>
      </c>
      <c r="J465" t="s">
        <v>803</v>
      </c>
      <c r="K465" t="s">
        <v>804</v>
      </c>
      <c r="L465" t="s">
        <v>805</v>
      </c>
      <c r="M465" t="s">
        <v>806</v>
      </c>
      <c r="N465" t="s">
        <v>498</v>
      </c>
      <c r="O465">
        <v>4451.7</v>
      </c>
    </row>
    <row r="466" spans="1:15" x14ac:dyDescent="0.3">
      <c r="A466">
        <v>10712</v>
      </c>
      <c r="B466" t="s">
        <v>536</v>
      </c>
      <c r="C466">
        <v>3</v>
      </c>
      <c r="D466" s="131">
        <v>36485</v>
      </c>
      <c r="E466" s="131">
        <v>36513</v>
      </c>
      <c r="F466" s="131">
        <v>36495</v>
      </c>
      <c r="G466">
        <v>1</v>
      </c>
      <c r="H466">
        <v>89.93</v>
      </c>
      <c r="I466" t="s">
        <v>537</v>
      </c>
      <c r="J466" t="s">
        <v>539</v>
      </c>
      <c r="K466" t="s">
        <v>540</v>
      </c>
      <c r="L466" t="s">
        <v>541</v>
      </c>
      <c r="N466" t="s">
        <v>542</v>
      </c>
      <c r="O466">
        <v>1238.4000000000001</v>
      </c>
    </row>
    <row r="467" spans="1:15" x14ac:dyDescent="0.3">
      <c r="A467">
        <v>10713</v>
      </c>
      <c r="B467" t="s">
        <v>800</v>
      </c>
      <c r="C467">
        <v>1</v>
      </c>
      <c r="D467" s="131">
        <v>36486</v>
      </c>
      <c r="E467" s="131">
        <v>36514</v>
      </c>
      <c r="F467" s="131">
        <v>36488</v>
      </c>
      <c r="G467">
        <v>1</v>
      </c>
      <c r="H467">
        <v>167.05</v>
      </c>
      <c r="I467" t="s">
        <v>801</v>
      </c>
      <c r="J467" t="s">
        <v>803</v>
      </c>
      <c r="K467" t="s">
        <v>804</v>
      </c>
      <c r="L467" t="s">
        <v>805</v>
      </c>
      <c r="M467" t="s">
        <v>806</v>
      </c>
      <c r="N467" t="s">
        <v>498</v>
      </c>
      <c r="O467">
        <v>2827.9</v>
      </c>
    </row>
    <row r="468" spans="1:15" x14ac:dyDescent="0.3">
      <c r="A468">
        <v>10714</v>
      </c>
      <c r="B468" t="s">
        <v>800</v>
      </c>
      <c r="C468">
        <v>5</v>
      </c>
      <c r="D468" s="131">
        <v>36486</v>
      </c>
      <c r="E468" s="131">
        <v>36514</v>
      </c>
      <c r="F468" s="131">
        <v>36491</v>
      </c>
      <c r="G468">
        <v>3</v>
      </c>
      <c r="H468">
        <v>24.49</v>
      </c>
      <c r="I468" t="s">
        <v>801</v>
      </c>
      <c r="J468" t="s">
        <v>803</v>
      </c>
      <c r="K468" t="s">
        <v>804</v>
      </c>
      <c r="L468" t="s">
        <v>805</v>
      </c>
      <c r="M468" t="s">
        <v>806</v>
      </c>
      <c r="N468" t="s">
        <v>498</v>
      </c>
      <c r="O468">
        <v>2941</v>
      </c>
    </row>
    <row r="469" spans="1:15" x14ac:dyDescent="0.3">
      <c r="A469">
        <v>10715</v>
      </c>
      <c r="B469" t="s">
        <v>311</v>
      </c>
      <c r="C469">
        <v>3</v>
      </c>
      <c r="D469" s="131">
        <v>36487</v>
      </c>
      <c r="E469" s="131">
        <v>36501</v>
      </c>
      <c r="F469" s="131">
        <v>36493</v>
      </c>
      <c r="G469">
        <v>1</v>
      </c>
      <c r="H469">
        <v>63.2</v>
      </c>
      <c r="I469" t="s">
        <v>312</v>
      </c>
      <c r="J469" t="s">
        <v>314</v>
      </c>
      <c r="K469" t="s">
        <v>315</v>
      </c>
      <c r="M469" t="s">
        <v>316</v>
      </c>
      <c r="N469" t="s">
        <v>201</v>
      </c>
      <c r="O469">
        <v>1296</v>
      </c>
    </row>
    <row r="470" spans="1:15" x14ac:dyDescent="0.3">
      <c r="A470">
        <v>10716</v>
      </c>
      <c r="B470" t="s">
        <v>747</v>
      </c>
      <c r="C470">
        <v>4</v>
      </c>
      <c r="D470" s="131">
        <v>36488</v>
      </c>
      <c r="E470" s="131">
        <v>36516</v>
      </c>
      <c r="F470" s="131">
        <v>36491</v>
      </c>
      <c r="G470">
        <v>2</v>
      </c>
      <c r="H470">
        <v>22.57</v>
      </c>
      <c r="I470" t="s">
        <v>748</v>
      </c>
      <c r="J470" t="s">
        <v>750</v>
      </c>
      <c r="K470" t="s">
        <v>341</v>
      </c>
      <c r="M470" t="s">
        <v>342</v>
      </c>
      <c r="N470" t="s">
        <v>343</v>
      </c>
      <c r="O470">
        <v>706</v>
      </c>
    </row>
    <row r="471" spans="1:15" x14ac:dyDescent="0.3">
      <c r="A471">
        <v>10717</v>
      </c>
      <c r="B471" t="s">
        <v>131</v>
      </c>
      <c r="C471">
        <v>1</v>
      </c>
      <c r="D471" s="131">
        <v>36488</v>
      </c>
      <c r="E471" s="131">
        <v>36516</v>
      </c>
      <c r="F471" s="131">
        <v>36493</v>
      </c>
      <c r="G471">
        <v>2</v>
      </c>
      <c r="H471">
        <v>59.25</v>
      </c>
      <c r="I471" t="s">
        <v>439</v>
      </c>
      <c r="J471" t="s">
        <v>441</v>
      </c>
      <c r="K471" t="s">
        <v>442</v>
      </c>
      <c r="M471" t="s">
        <v>443</v>
      </c>
      <c r="N471" t="s">
        <v>203</v>
      </c>
      <c r="O471">
        <v>1331.75</v>
      </c>
    </row>
    <row r="472" spans="1:15" x14ac:dyDescent="0.3">
      <c r="A472">
        <v>10718</v>
      </c>
      <c r="B472" t="s">
        <v>553</v>
      </c>
      <c r="C472">
        <v>1</v>
      </c>
      <c r="D472" s="131">
        <v>36491</v>
      </c>
      <c r="E472" s="131">
        <v>36519</v>
      </c>
      <c r="F472" s="131">
        <v>36493</v>
      </c>
      <c r="G472">
        <v>3</v>
      </c>
      <c r="H472">
        <v>170.88</v>
      </c>
      <c r="I472" t="s">
        <v>554</v>
      </c>
      <c r="J472" t="s">
        <v>556</v>
      </c>
      <c r="K472" t="s">
        <v>557</v>
      </c>
      <c r="M472" t="s">
        <v>558</v>
      </c>
      <c r="N472" t="s">
        <v>203</v>
      </c>
      <c r="O472">
        <v>3463</v>
      </c>
    </row>
    <row r="473" spans="1:15" x14ac:dyDescent="0.3">
      <c r="A473">
        <v>10719</v>
      </c>
      <c r="B473" t="s">
        <v>601</v>
      </c>
      <c r="C473">
        <v>8</v>
      </c>
      <c r="D473" s="131">
        <v>36491</v>
      </c>
      <c r="E473" s="131">
        <v>36519</v>
      </c>
      <c r="F473" s="131">
        <v>36500</v>
      </c>
      <c r="G473">
        <v>2</v>
      </c>
      <c r="H473">
        <v>51.44</v>
      </c>
      <c r="I473" t="s">
        <v>602</v>
      </c>
      <c r="J473" t="s">
        <v>604</v>
      </c>
      <c r="K473" t="s">
        <v>605</v>
      </c>
      <c r="L473" t="s">
        <v>606</v>
      </c>
      <c r="M473" t="s">
        <v>607</v>
      </c>
      <c r="N473" t="s">
        <v>498</v>
      </c>
      <c r="O473">
        <v>1125.67</v>
      </c>
    </row>
    <row r="474" spans="1:15" x14ac:dyDescent="0.3">
      <c r="A474">
        <v>10720</v>
      </c>
      <c r="B474" t="s">
        <v>727</v>
      </c>
      <c r="C474">
        <v>8</v>
      </c>
      <c r="D474" s="131">
        <v>36492</v>
      </c>
      <c r="E474" s="131">
        <v>36506</v>
      </c>
      <c r="F474" s="131">
        <v>36500</v>
      </c>
      <c r="G474">
        <v>2</v>
      </c>
      <c r="H474">
        <v>9.5299999999999994</v>
      </c>
      <c r="I474" t="s">
        <v>728</v>
      </c>
      <c r="J474" t="s">
        <v>730</v>
      </c>
      <c r="K474" t="s">
        <v>514</v>
      </c>
      <c r="L474" t="s">
        <v>515</v>
      </c>
      <c r="M474" t="s">
        <v>731</v>
      </c>
      <c r="N474" t="s">
        <v>368</v>
      </c>
      <c r="O474">
        <v>550</v>
      </c>
    </row>
    <row r="475" spans="1:15" x14ac:dyDescent="0.3">
      <c r="A475">
        <v>10721</v>
      </c>
      <c r="B475" t="s">
        <v>740</v>
      </c>
      <c r="C475">
        <v>5</v>
      </c>
      <c r="D475" s="131">
        <v>36493</v>
      </c>
      <c r="E475" s="131">
        <v>36521</v>
      </c>
      <c r="F475" s="131">
        <v>36495</v>
      </c>
      <c r="G475">
        <v>3</v>
      </c>
      <c r="H475">
        <v>48.92</v>
      </c>
      <c r="I475" t="s">
        <v>741</v>
      </c>
      <c r="J475" t="s">
        <v>743</v>
      </c>
      <c r="K475" t="s">
        <v>744</v>
      </c>
      <c r="M475" t="s">
        <v>745</v>
      </c>
      <c r="N475" t="s">
        <v>203</v>
      </c>
      <c r="O475">
        <v>972.5</v>
      </c>
    </row>
    <row r="476" spans="1:15" x14ac:dyDescent="0.3">
      <c r="A476">
        <v>10722</v>
      </c>
      <c r="B476" t="s">
        <v>800</v>
      </c>
      <c r="C476">
        <v>8</v>
      </c>
      <c r="D476" s="131">
        <v>36493</v>
      </c>
      <c r="E476" s="131">
        <v>36535</v>
      </c>
      <c r="F476" s="131">
        <v>36499</v>
      </c>
      <c r="G476">
        <v>1</v>
      </c>
      <c r="H476">
        <v>74.58</v>
      </c>
      <c r="I476" t="s">
        <v>801</v>
      </c>
      <c r="J476" t="s">
        <v>803</v>
      </c>
      <c r="K476" t="s">
        <v>804</v>
      </c>
      <c r="L476" t="s">
        <v>805</v>
      </c>
      <c r="M476" t="s">
        <v>806</v>
      </c>
      <c r="N476" t="s">
        <v>498</v>
      </c>
      <c r="O476">
        <v>1570</v>
      </c>
    </row>
    <row r="477" spans="1:15" x14ac:dyDescent="0.3">
      <c r="A477">
        <v>10723</v>
      </c>
      <c r="B477" t="s">
        <v>938</v>
      </c>
      <c r="C477">
        <v>3</v>
      </c>
      <c r="D477" s="131">
        <v>36494</v>
      </c>
      <c r="E477" s="131">
        <v>36522</v>
      </c>
      <c r="F477" s="131">
        <v>36520</v>
      </c>
      <c r="G477">
        <v>1</v>
      </c>
      <c r="H477">
        <v>21.72</v>
      </c>
      <c r="I477" t="s">
        <v>939</v>
      </c>
      <c r="J477" t="s">
        <v>980</v>
      </c>
      <c r="K477" t="s">
        <v>942</v>
      </c>
      <c r="L477" t="s">
        <v>589</v>
      </c>
      <c r="M477" t="s">
        <v>981</v>
      </c>
      <c r="N477" t="s">
        <v>498</v>
      </c>
      <c r="O477">
        <v>468.45</v>
      </c>
    </row>
    <row r="478" spans="1:15" x14ac:dyDescent="0.3">
      <c r="A478">
        <v>10724</v>
      </c>
      <c r="B478" t="s">
        <v>652</v>
      </c>
      <c r="C478">
        <v>8</v>
      </c>
      <c r="D478" s="131">
        <v>36494</v>
      </c>
      <c r="E478" s="131">
        <v>36536</v>
      </c>
      <c r="F478" s="131">
        <v>36500</v>
      </c>
      <c r="G478">
        <v>2</v>
      </c>
      <c r="H478">
        <v>57.75</v>
      </c>
      <c r="I478" t="s">
        <v>653</v>
      </c>
      <c r="J478" t="s">
        <v>655</v>
      </c>
      <c r="K478" t="s">
        <v>656</v>
      </c>
      <c r="L478" t="s">
        <v>657</v>
      </c>
      <c r="M478" t="s">
        <v>658</v>
      </c>
      <c r="N478" t="s">
        <v>327</v>
      </c>
      <c r="O478">
        <v>638.5</v>
      </c>
    </row>
    <row r="479" spans="1:15" x14ac:dyDescent="0.3">
      <c r="A479">
        <v>10725</v>
      </c>
      <c r="B479" t="s">
        <v>409</v>
      </c>
      <c r="C479">
        <v>4</v>
      </c>
      <c r="D479" s="131">
        <v>36495</v>
      </c>
      <c r="E479" s="131">
        <v>36523</v>
      </c>
      <c r="F479" s="131">
        <v>36500</v>
      </c>
      <c r="G479">
        <v>3</v>
      </c>
      <c r="H479">
        <v>10.83</v>
      </c>
      <c r="I479" t="s">
        <v>410</v>
      </c>
      <c r="J479" t="s">
        <v>413</v>
      </c>
      <c r="K479" t="s">
        <v>365</v>
      </c>
      <c r="L479" t="s">
        <v>366</v>
      </c>
      <c r="M479" t="s">
        <v>414</v>
      </c>
      <c r="N479" t="s">
        <v>368</v>
      </c>
      <c r="O479">
        <v>287.8</v>
      </c>
    </row>
    <row r="480" spans="1:15" x14ac:dyDescent="0.3">
      <c r="A480">
        <v>10726</v>
      </c>
      <c r="B480" t="s">
        <v>393</v>
      </c>
      <c r="C480">
        <v>4</v>
      </c>
      <c r="D480" s="131">
        <v>36498</v>
      </c>
      <c r="E480" s="131">
        <v>36512</v>
      </c>
      <c r="F480" s="131">
        <v>36530</v>
      </c>
      <c r="G480">
        <v>1</v>
      </c>
      <c r="H480">
        <v>16.559999999999999</v>
      </c>
      <c r="I480" t="s">
        <v>394</v>
      </c>
      <c r="J480" t="s">
        <v>396</v>
      </c>
      <c r="K480" t="s">
        <v>271</v>
      </c>
      <c r="M480" t="s">
        <v>397</v>
      </c>
      <c r="N480" t="s">
        <v>273</v>
      </c>
      <c r="O480">
        <v>655</v>
      </c>
    </row>
    <row r="481" spans="1:15" x14ac:dyDescent="0.3">
      <c r="A481">
        <v>10727</v>
      </c>
      <c r="B481" t="s">
        <v>763</v>
      </c>
      <c r="C481">
        <v>2</v>
      </c>
      <c r="D481" s="131">
        <v>36498</v>
      </c>
      <c r="E481" s="131">
        <v>36526</v>
      </c>
      <c r="F481" s="131">
        <v>36530</v>
      </c>
      <c r="G481">
        <v>1</v>
      </c>
      <c r="H481">
        <v>89.9</v>
      </c>
      <c r="I481" t="s">
        <v>764</v>
      </c>
      <c r="J481" t="s">
        <v>766</v>
      </c>
      <c r="K481" t="s">
        <v>767</v>
      </c>
      <c r="M481" t="s">
        <v>768</v>
      </c>
      <c r="N481" t="s">
        <v>213</v>
      </c>
      <c r="O481">
        <v>1710</v>
      </c>
    </row>
    <row r="482" spans="1:15" x14ac:dyDescent="0.3">
      <c r="A482">
        <v>10728</v>
      </c>
      <c r="B482" t="s">
        <v>734</v>
      </c>
      <c r="C482">
        <v>4</v>
      </c>
      <c r="D482" s="131">
        <v>36499</v>
      </c>
      <c r="E482" s="131">
        <v>36527</v>
      </c>
      <c r="F482" s="131">
        <v>36506</v>
      </c>
      <c r="G482">
        <v>2</v>
      </c>
      <c r="H482">
        <v>58.33</v>
      </c>
      <c r="I482" t="s">
        <v>735</v>
      </c>
      <c r="J482" t="s">
        <v>737</v>
      </c>
      <c r="K482" t="s">
        <v>365</v>
      </c>
      <c r="L482" t="s">
        <v>366</v>
      </c>
      <c r="M482" t="s">
        <v>738</v>
      </c>
      <c r="N482" t="s">
        <v>368</v>
      </c>
      <c r="O482">
        <v>1296.75</v>
      </c>
    </row>
    <row r="483" spans="1:15" x14ac:dyDescent="0.3">
      <c r="A483">
        <v>10729</v>
      </c>
      <c r="B483" t="s">
        <v>618</v>
      </c>
      <c r="C483">
        <v>8</v>
      </c>
      <c r="D483" s="131">
        <v>36499</v>
      </c>
      <c r="E483" s="131">
        <v>36541</v>
      </c>
      <c r="F483" s="131">
        <v>36509</v>
      </c>
      <c r="G483">
        <v>3</v>
      </c>
      <c r="H483">
        <v>141.06</v>
      </c>
      <c r="I483" t="s">
        <v>619</v>
      </c>
      <c r="J483" t="s">
        <v>621</v>
      </c>
      <c r="K483" t="s">
        <v>622</v>
      </c>
      <c r="L483" t="s">
        <v>623</v>
      </c>
      <c r="M483" t="s">
        <v>624</v>
      </c>
      <c r="N483" t="s">
        <v>507</v>
      </c>
      <c r="O483">
        <v>1850</v>
      </c>
    </row>
    <row r="484" spans="1:15" x14ac:dyDescent="0.3">
      <c r="A484">
        <v>10730</v>
      </c>
      <c r="B484" t="s">
        <v>311</v>
      </c>
      <c r="C484">
        <v>5</v>
      </c>
      <c r="D484" s="131">
        <v>36500</v>
      </c>
      <c r="E484" s="131">
        <v>36528</v>
      </c>
      <c r="F484" s="131">
        <v>36509</v>
      </c>
      <c r="G484">
        <v>1</v>
      </c>
      <c r="H484">
        <v>20.12</v>
      </c>
      <c r="I484" t="s">
        <v>312</v>
      </c>
      <c r="J484" t="s">
        <v>314</v>
      </c>
      <c r="K484" t="s">
        <v>315</v>
      </c>
      <c r="M484" t="s">
        <v>316</v>
      </c>
      <c r="N484" t="s">
        <v>201</v>
      </c>
      <c r="O484">
        <v>509.75</v>
      </c>
    </row>
    <row r="485" spans="1:15" x14ac:dyDescent="0.3">
      <c r="A485">
        <v>10731</v>
      </c>
      <c r="B485" t="s">
        <v>353</v>
      </c>
      <c r="C485">
        <v>7</v>
      </c>
      <c r="D485" s="131">
        <v>36501</v>
      </c>
      <c r="E485" s="131">
        <v>36529</v>
      </c>
      <c r="F485" s="131">
        <v>36509</v>
      </c>
      <c r="G485">
        <v>1</v>
      </c>
      <c r="H485">
        <v>96.65</v>
      </c>
      <c r="I485" t="s">
        <v>354</v>
      </c>
      <c r="J485" t="s">
        <v>977</v>
      </c>
      <c r="K485" t="s">
        <v>357</v>
      </c>
      <c r="M485" t="s">
        <v>358</v>
      </c>
      <c r="N485" t="s">
        <v>219</v>
      </c>
      <c r="O485">
        <v>1990</v>
      </c>
    </row>
    <row r="486" spans="1:15" x14ac:dyDescent="0.3">
      <c r="A486">
        <v>10732</v>
      </c>
      <c r="B486" t="s">
        <v>311</v>
      </c>
      <c r="C486">
        <v>3</v>
      </c>
      <c r="D486" s="131">
        <v>36501</v>
      </c>
      <c r="E486" s="131">
        <v>36529</v>
      </c>
      <c r="F486" s="131">
        <v>36502</v>
      </c>
      <c r="G486">
        <v>1</v>
      </c>
      <c r="H486">
        <v>16.97</v>
      </c>
      <c r="I486" t="s">
        <v>312</v>
      </c>
      <c r="J486" t="s">
        <v>314</v>
      </c>
      <c r="K486" t="s">
        <v>315</v>
      </c>
      <c r="M486" t="s">
        <v>316</v>
      </c>
      <c r="N486" t="s">
        <v>201</v>
      </c>
      <c r="O486">
        <v>360</v>
      </c>
    </row>
    <row r="487" spans="1:15" x14ac:dyDescent="0.3">
      <c r="A487">
        <v>10733</v>
      </c>
      <c r="B487" t="s">
        <v>276</v>
      </c>
      <c r="C487">
        <v>1</v>
      </c>
      <c r="D487" s="131">
        <v>36502</v>
      </c>
      <c r="E487" s="131">
        <v>36530</v>
      </c>
      <c r="F487" s="131">
        <v>36505</v>
      </c>
      <c r="G487">
        <v>3</v>
      </c>
      <c r="H487">
        <v>110.11</v>
      </c>
      <c r="I487" t="s">
        <v>277</v>
      </c>
      <c r="J487" t="s">
        <v>280</v>
      </c>
      <c r="K487" t="s">
        <v>281</v>
      </c>
      <c r="M487" t="s">
        <v>282</v>
      </c>
      <c r="N487" t="s">
        <v>283</v>
      </c>
      <c r="O487">
        <v>1459</v>
      </c>
    </row>
    <row r="488" spans="1:15" x14ac:dyDescent="0.3">
      <c r="A488">
        <v>10734</v>
      </c>
      <c r="B488" t="s">
        <v>484</v>
      </c>
      <c r="C488">
        <v>2</v>
      </c>
      <c r="D488" s="131">
        <v>36502</v>
      </c>
      <c r="E488" s="131">
        <v>36530</v>
      </c>
      <c r="F488" s="131">
        <v>36507</v>
      </c>
      <c r="G488">
        <v>3</v>
      </c>
      <c r="H488">
        <v>1.63</v>
      </c>
      <c r="I488" t="s">
        <v>485</v>
      </c>
      <c r="J488" t="s">
        <v>487</v>
      </c>
      <c r="K488" t="s">
        <v>488</v>
      </c>
      <c r="L488" t="s">
        <v>366</v>
      </c>
      <c r="M488" t="s">
        <v>489</v>
      </c>
      <c r="N488" t="s">
        <v>368</v>
      </c>
      <c r="O488">
        <v>1498.35</v>
      </c>
    </row>
    <row r="489" spans="1:15" x14ac:dyDescent="0.3">
      <c r="A489">
        <v>10735</v>
      </c>
      <c r="B489" t="s">
        <v>601</v>
      </c>
      <c r="C489">
        <v>6</v>
      </c>
      <c r="D489" s="131">
        <v>36505</v>
      </c>
      <c r="E489" s="131">
        <v>36533</v>
      </c>
      <c r="F489" s="131">
        <v>36516</v>
      </c>
      <c r="G489">
        <v>2</v>
      </c>
      <c r="H489">
        <v>45.97</v>
      </c>
      <c r="I489" t="s">
        <v>602</v>
      </c>
      <c r="J489" t="s">
        <v>604</v>
      </c>
      <c r="K489" t="s">
        <v>605</v>
      </c>
      <c r="L489" t="s">
        <v>606</v>
      </c>
      <c r="M489" t="s">
        <v>607</v>
      </c>
      <c r="N489" t="s">
        <v>498</v>
      </c>
      <c r="O489">
        <v>596</v>
      </c>
    </row>
    <row r="490" spans="1:15" x14ac:dyDescent="0.3">
      <c r="A490">
        <v>10736</v>
      </c>
      <c r="B490" t="s">
        <v>536</v>
      </c>
      <c r="C490">
        <v>9</v>
      </c>
      <c r="D490" s="131">
        <v>36506</v>
      </c>
      <c r="E490" s="131">
        <v>36534</v>
      </c>
      <c r="F490" s="131">
        <v>36516</v>
      </c>
      <c r="G490">
        <v>2</v>
      </c>
      <c r="H490">
        <v>44.1</v>
      </c>
      <c r="I490" t="s">
        <v>537</v>
      </c>
      <c r="J490" t="s">
        <v>539</v>
      </c>
      <c r="K490" t="s">
        <v>540</v>
      </c>
      <c r="L490" t="s">
        <v>541</v>
      </c>
      <c r="N490" t="s">
        <v>542</v>
      </c>
      <c r="O490">
        <v>997</v>
      </c>
    </row>
    <row r="491" spans="1:15" x14ac:dyDescent="0.3">
      <c r="A491">
        <v>10737</v>
      </c>
      <c r="B491" t="s">
        <v>907</v>
      </c>
      <c r="C491">
        <v>2</v>
      </c>
      <c r="D491" s="131">
        <v>36506</v>
      </c>
      <c r="E491" s="131">
        <v>36534</v>
      </c>
      <c r="F491" s="131">
        <v>36513</v>
      </c>
      <c r="G491">
        <v>2</v>
      </c>
      <c r="H491">
        <v>7.79</v>
      </c>
      <c r="I491" t="s">
        <v>908</v>
      </c>
      <c r="J491" t="s">
        <v>910</v>
      </c>
      <c r="K491" t="s">
        <v>911</v>
      </c>
      <c r="M491" t="s">
        <v>912</v>
      </c>
      <c r="N491" t="s">
        <v>201</v>
      </c>
      <c r="O491">
        <v>139.80000000000001</v>
      </c>
    </row>
    <row r="492" spans="1:15" x14ac:dyDescent="0.3">
      <c r="A492">
        <v>10738</v>
      </c>
      <c r="B492" t="s">
        <v>824</v>
      </c>
      <c r="C492">
        <v>2</v>
      </c>
      <c r="D492" s="131">
        <v>36507</v>
      </c>
      <c r="E492" s="131">
        <v>36535</v>
      </c>
      <c r="F492" s="131">
        <v>36513</v>
      </c>
      <c r="G492">
        <v>1</v>
      </c>
      <c r="H492">
        <v>2.91</v>
      </c>
      <c r="I492" t="s">
        <v>825</v>
      </c>
      <c r="J492" t="s">
        <v>827</v>
      </c>
      <c r="K492" t="s">
        <v>702</v>
      </c>
      <c r="M492" t="s">
        <v>828</v>
      </c>
      <c r="N492" t="s">
        <v>201</v>
      </c>
      <c r="O492">
        <v>52.35</v>
      </c>
    </row>
    <row r="493" spans="1:15" x14ac:dyDescent="0.3">
      <c r="A493">
        <v>10739</v>
      </c>
      <c r="B493" t="s">
        <v>907</v>
      </c>
      <c r="C493">
        <v>3</v>
      </c>
      <c r="D493" s="131">
        <v>36507</v>
      </c>
      <c r="E493" s="131">
        <v>36535</v>
      </c>
      <c r="F493" s="131">
        <v>36512</v>
      </c>
      <c r="G493">
        <v>3</v>
      </c>
      <c r="H493">
        <v>11.08</v>
      </c>
      <c r="I493" t="s">
        <v>908</v>
      </c>
      <c r="J493" t="s">
        <v>910</v>
      </c>
      <c r="K493" t="s">
        <v>911</v>
      </c>
      <c r="M493" t="s">
        <v>912</v>
      </c>
      <c r="N493" t="s">
        <v>201</v>
      </c>
      <c r="O493">
        <v>240</v>
      </c>
    </row>
    <row r="494" spans="1:15" x14ac:dyDescent="0.3">
      <c r="A494">
        <v>10740</v>
      </c>
      <c r="B494" t="s">
        <v>938</v>
      </c>
      <c r="C494">
        <v>4</v>
      </c>
      <c r="D494" s="131">
        <v>36508</v>
      </c>
      <c r="E494" s="131">
        <v>36536</v>
      </c>
      <c r="F494" s="131">
        <v>36520</v>
      </c>
      <c r="G494">
        <v>2</v>
      </c>
      <c r="H494">
        <v>81.88</v>
      </c>
      <c r="I494" t="s">
        <v>939</v>
      </c>
      <c r="J494" t="s">
        <v>980</v>
      </c>
      <c r="K494" t="s">
        <v>942</v>
      </c>
      <c r="L494" t="s">
        <v>589</v>
      </c>
      <c r="M494" t="s">
        <v>981</v>
      </c>
      <c r="N494" t="s">
        <v>498</v>
      </c>
      <c r="O494">
        <v>1770</v>
      </c>
    </row>
    <row r="495" spans="1:15" x14ac:dyDescent="0.3">
      <c r="A495">
        <v>10741</v>
      </c>
      <c r="B495" t="s">
        <v>267</v>
      </c>
      <c r="C495">
        <v>4</v>
      </c>
      <c r="D495" s="131">
        <v>36509</v>
      </c>
      <c r="E495" s="131">
        <v>36523</v>
      </c>
      <c r="F495" s="131">
        <v>36513</v>
      </c>
      <c r="G495">
        <v>3</v>
      </c>
      <c r="H495">
        <v>10.96</v>
      </c>
      <c r="I495" t="s">
        <v>268</v>
      </c>
      <c r="J495" t="s">
        <v>982</v>
      </c>
      <c r="K495" t="s">
        <v>983</v>
      </c>
      <c r="L495" t="s">
        <v>984</v>
      </c>
      <c r="M495" t="s">
        <v>985</v>
      </c>
      <c r="N495" t="s">
        <v>273</v>
      </c>
      <c r="O495">
        <v>285</v>
      </c>
    </row>
    <row r="496" spans="1:15" x14ac:dyDescent="0.3">
      <c r="A496">
        <v>10742</v>
      </c>
      <c r="B496" t="s">
        <v>319</v>
      </c>
      <c r="C496">
        <v>3</v>
      </c>
      <c r="D496" s="131">
        <v>36509</v>
      </c>
      <c r="E496" s="131">
        <v>36537</v>
      </c>
      <c r="F496" s="131">
        <v>36513</v>
      </c>
      <c r="G496">
        <v>3</v>
      </c>
      <c r="H496">
        <v>243.73</v>
      </c>
      <c r="I496" t="s">
        <v>320</v>
      </c>
      <c r="J496" t="s">
        <v>323</v>
      </c>
      <c r="K496" t="s">
        <v>324</v>
      </c>
      <c r="L496" t="s">
        <v>325</v>
      </c>
      <c r="M496" t="s">
        <v>326</v>
      </c>
      <c r="N496" t="s">
        <v>327</v>
      </c>
      <c r="O496">
        <v>3118</v>
      </c>
    </row>
    <row r="497" spans="1:15" x14ac:dyDescent="0.3">
      <c r="A497">
        <v>10743</v>
      </c>
      <c r="B497" t="s">
        <v>267</v>
      </c>
      <c r="C497">
        <v>1</v>
      </c>
      <c r="D497" s="131">
        <v>36512</v>
      </c>
      <c r="E497" s="131">
        <v>36540</v>
      </c>
      <c r="F497" s="131">
        <v>36516</v>
      </c>
      <c r="G497">
        <v>2</v>
      </c>
      <c r="H497">
        <v>23.72</v>
      </c>
      <c r="I497" t="s">
        <v>268</v>
      </c>
      <c r="J497" t="s">
        <v>982</v>
      </c>
      <c r="K497" t="s">
        <v>983</v>
      </c>
      <c r="L497" t="s">
        <v>984</v>
      </c>
      <c r="M497" t="s">
        <v>985</v>
      </c>
      <c r="N497" t="s">
        <v>273</v>
      </c>
      <c r="O497">
        <v>336</v>
      </c>
    </row>
    <row r="498" spans="1:15" x14ac:dyDescent="0.3">
      <c r="A498">
        <v>10744</v>
      </c>
      <c r="B498" t="s">
        <v>891</v>
      </c>
      <c r="C498">
        <v>6</v>
      </c>
      <c r="D498" s="131">
        <v>36512</v>
      </c>
      <c r="E498" s="131">
        <v>36540</v>
      </c>
      <c r="F498" s="131">
        <v>36519</v>
      </c>
      <c r="G498">
        <v>1</v>
      </c>
      <c r="H498">
        <v>69.19</v>
      </c>
      <c r="I498" t="s">
        <v>892</v>
      </c>
      <c r="J498" t="s">
        <v>894</v>
      </c>
      <c r="K498" t="s">
        <v>895</v>
      </c>
      <c r="M498" t="s">
        <v>896</v>
      </c>
      <c r="N498" t="s">
        <v>821</v>
      </c>
      <c r="O498">
        <v>920</v>
      </c>
    </row>
    <row r="499" spans="1:15" x14ac:dyDescent="0.3">
      <c r="A499">
        <v>10745</v>
      </c>
      <c r="B499" t="s">
        <v>740</v>
      </c>
      <c r="C499">
        <v>9</v>
      </c>
      <c r="D499" s="131">
        <v>36513</v>
      </c>
      <c r="E499" s="131">
        <v>36541</v>
      </c>
      <c r="F499" s="131">
        <v>36522</v>
      </c>
      <c r="G499">
        <v>1</v>
      </c>
      <c r="H499">
        <v>3.52</v>
      </c>
      <c r="I499" t="s">
        <v>741</v>
      </c>
      <c r="J499" t="s">
        <v>743</v>
      </c>
      <c r="K499" t="s">
        <v>744</v>
      </c>
      <c r="M499" t="s">
        <v>745</v>
      </c>
      <c r="N499" t="s">
        <v>203</v>
      </c>
      <c r="O499">
        <v>4529.8</v>
      </c>
    </row>
    <row r="500" spans="1:15" x14ac:dyDescent="0.3">
      <c r="A500">
        <v>10746</v>
      </c>
      <c r="B500" t="s">
        <v>353</v>
      </c>
      <c r="C500">
        <v>1</v>
      </c>
      <c r="D500" s="131">
        <v>36514</v>
      </c>
      <c r="E500" s="131">
        <v>36542</v>
      </c>
      <c r="F500" s="131">
        <v>36516</v>
      </c>
      <c r="G500">
        <v>3</v>
      </c>
      <c r="H500">
        <v>31.43</v>
      </c>
      <c r="I500" t="s">
        <v>354</v>
      </c>
      <c r="J500" t="s">
        <v>977</v>
      </c>
      <c r="K500" t="s">
        <v>357</v>
      </c>
      <c r="M500" t="s">
        <v>358</v>
      </c>
      <c r="N500" t="s">
        <v>219</v>
      </c>
      <c r="O500">
        <v>2311.6999999999998</v>
      </c>
    </row>
    <row r="501" spans="1:15" x14ac:dyDescent="0.3">
      <c r="A501">
        <v>10747</v>
      </c>
      <c r="B501" t="s">
        <v>713</v>
      </c>
      <c r="C501">
        <v>6</v>
      </c>
      <c r="D501" s="131">
        <v>36514</v>
      </c>
      <c r="E501" s="131">
        <v>36542</v>
      </c>
      <c r="F501" s="131">
        <v>36521</v>
      </c>
      <c r="G501">
        <v>1</v>
      </c>
      <c r="H501">
        <v>117.33</v>
      </c>
      <c r="I501" t="s">
        <v>714</v>
      </c>
      <c r="J501" t="s">
        <v>716</v>
      </c>
      <c r="K501" t="s">
        <v>717</v>
      </c>
      <c r="M501" t="s">
        <v>718</v>
      </c>
      <c r="N501" t="s">
        <v>216</v>
      </c>
      <c r="O501">
        <v>1912.85</v>
      </c>
    </row>
    <row r="502" spans="1:15" x14ac:dyDescent="0.3">
      <c r="A502">
        <v>10748</v>
      </c>
      <c r="B502" t="s">
        <v>800</v>
      </c>
      <c r="C502">
        <v>3</v>
      </c>
      <c r="D502" s="131">
        <v>36515</v>
      </c>
      <c r="E502" s="131">
        <v>36543</v>
      </c>
      <c r="F502" s="131">
        <v>36523</v>
      </c>
      <c r="G502">
        <v>1</v>
      </c>
      <c r="H502">
        <v>232.55</v>
      </c>
      <c r="I502" t="s">
        <v>801</v>
      </c>
      <c r="J502" t="s">
        <v>803</v>
      </c>
      <c r="K502" t="s">
        <v>804</v>
      </c>
      <c r="L502" t="s">
        <v>805</v>
      </c>
      <c r="M502" t="s">
        <v>806</v>
      </c>
      <c r="N502" t="s">
        <v>498</v>
      </c>
      <c r="O502">
        <v>2196</v>
      </c>
    </row>
    <row r="503" spans="1:15" x14ac:dyDescent="0.3">
      <c r="A503">
        <v>10749</v>
      </c>
      <c r="B503" t="s">
        <v>545</v>
      </c>
      <c r="C503">
        <v>4</v>
      </c>
      <c r="D503" s="131">
        <v>36515</v>
      </c>
      <c r="E503" s="131">
        <v>36543</v>
      </c>
      <c r="F503" s="131">
        <v>36544</v>
      </c>
      <c r="G503">
        <v>2</v>
      </c>
      <c r="H503">
        <v>61.53</v>
      </c>
      <c r="I503" t="s">
        <v>546</v>
      </c>
      <c r="J503" t="s">
        <v>548</v>
      </c>
      <c r="K503" t="s">
        <v>549</v>
      </c>
      <c r="L503" t="s">
        <v>550</v>
      </c>
      <c r="M503" t="s">
        <v>551</v>
      </c>
      <c r="N503" t="s">
        <v>273</v>
      </c>
      <c r="O503">
        <v>1080</v>
      </c>
    </row>
    <row r="504" spans="1:15" x14ac:dyDescent="0.3">
      <c r="A504">
        <v>10750</v>
      </c>
      <c r="B504" t="s">
        <v>923</v>
      </c>
      <c r="C504">
        <v>9</v>
      </c>
      <c r="D504" s="131">
        <v>36516</v>
      </c>
      <c r="E504" s="131">
        <v>36544</v>
      </c>
      <c r="F504" s="131">
        <v>36519</v>
      </c>
      <c r="G504">
        <v>1</v>
      </c>
      <c r="H504">
        <v>79.3</v>
      </c>
      <c r="I504" t="s">
        <v>924</v>
      </c>
      <c r="J504" t="s">
        <v>926</v>
      </c>
      <c r="K504" t="s">
        <v>927</v>
      </c>
      <c r="M504" t="s">
        <v>928</v>
      </c>
      <c r="N504" t="s">
        <v>929</v>
      </c>
      <c r="O504">
        <v>1871.25</v>
      </c>
    </row>
    <row r="505" spans="1:15" x14ac:dyDescent="0.3">
      <c r="A505">
        <v>10751</v>
      </c>
      <c r="B505" t="s">
        <v>777</v>
      </c>
      <c r="C505">
        <v>3</v>
      </c>
      <c r="D505" s="131">
        <v>36519</v>
      </c>
      <c r="E505" s="131">
        <v>36547</v>
      </c>
      <c r="F505" s="131">
        <v>36528</v>
      </c>
      <c r="G505">
        <v>3</v>
      </c>
      <c r="H505">
        <v>130.79</v>
      </c>
      <c r="I505" t="s">
        <v>778</v>
      </c>
      <c r="J505" t="s">
        <v>978</v>
      </c>
      <c r="K505" t="s">
        <v>781</v>
      </c>
      <c r="M505" t="s">
        <v>979</v>
      </c>
      <c r="N505" t="s">
        <v>219</v>
      </c>
      <c r="O505">
        <v>1701.46</v>
      </c>
    </row>
    <row r="506" spans="1:15" x14ac:dyDescent="0.3">
      <c r="A506">
        <v>10752</v>
      </c>
      <c r="B506" t="s">
        <v>668</v>
      </c>
      <c r="C506">
        <v>2</v>
      </c>
      <c r="D506" s="131">
        <v>36519</v>
      </c>
      <c r="E506" s="131">
        <v>36547</v>
      </c>
      <c r="F506" s="131">
        <v>36523</v>
      </c>
      <c r="G506">
        <v>3</v>
      </c>
      <c r="H506">
        <v>1.39</v>
      </c>
      <c r="I506" t="s">
        <v>669</v>
      </c>
      <c r="J506" t="s">
        <v>671</v>
      </c>
      <c r="K506" t="s">
        <v>271</v>
      </c>
      <c r="M506" t="s">
        <v>672</v>
      </c>
      <c r="N506" t="s">
        <v>273</v>
      </c>
      <c r="O506">
        <v>252</v>
      </c>
    </row>
    <row r="507" spans="1:15" x14ac:dyDescent="0.3">
      <c r="A507">
        <v>10753</v>
      </c>
      <c r="B507" t="s">
        <v>452</v>
      </c>
      <c r="C507">
        <v>3</v>
      </c>
      <c r="D507" s="131">
        <v>36520</v>
      </c>
      <c r="E507" s="131">
        <v>36548</v>
      </c>
      <c r="F507" s="131">
        <v>36522</v>
      </c>
      <c r="G507">
        <v>1</v>
      </c>
      <c r="H507">
        <v>7.7</v>
      </c>
      <c r="I507" t="s">
        <v>453</v>
      </c>
      <c r="J507" t="s">
        <v>455</v>
      </c>
      <c r="K507" t="s">
        <v>456</v>
      </c>
      <c r="M507" t="s">
        <v>457</v>
      </c>
      <c r="N507" t="s">
        <v>213</v>
      </c>
      <c r="O507">
        <v>88</v>
      </c>
    </row>
    <row r="508" spans="1:15" x14ac:dyDescent="0.3">
      <c r="A508">
        <v>10754</v>
      </c>
      <c r="B508" t="s">
        <v>635</v>
      </c>
      <c r="C508">
        <v>6</v>
      </c>
      <c r="D508" s="131">
        <v>36520</v>
      </c>
      <c r="E508" s="131">
        <v>36548</v>
      </c>
      <c r="F508" s="131">
        <v>36522</v>
      </c>
      <c r="G508">
        <v>3</v>
      </c>
      <c r="H508">
        <v>2.38</v>
      </c>
      <c r="I508" t="s">
        <v>636</v>
      </c>
      <c r="J508" t="s">
        <v>638</v>
      </c>
      <c r="K508" t="s">
        <v>639</v>
      </c>
      <c r="M508" t="s">
        <v>640</v>
      </c>
      <c r="N508" t="s">
        <v>213</v>
      </c>
      <c r="O508">
        <v>55.2</v>
      </c>
    </row>
    <row r="509" spans="1:15" x14ac:dyDescent="0.3">
      <c r="A509">
        <v>10755</v>
      </c>
      <c r="B509" t="s">
        <v>311</v>
      </c>
      <c r="C509">
        <v>4</v>
      </c>
      <c r="D509" s="131">
        <v>36521</v>
      </c>
      <c r="E509" s="131">
        <v>36549</v>
      </c>
      <c r="F509" s="131">
        <v>36523</v>
      </c>
      <c r="G509">
        <v>2</v>
      </c>
      <c r="H509">
        <v>16.71</v>
      </c>
      <c r="I509" t="s">
        <v>312</v>
      </c>
      <c r="J509" t="s">
        <v>314</v>
      </c>
      <c r="K509" t="s">
        <v>315</v>
      </c>
      <c r="M509" t="s">
        <v>316</v>
      </c>
      <c r="N509" t="s">
        <v>201</v>
      </c>
      <c r="O509">
        <v>2598</v>
      </c>
    </row>
    <row r="510" spans="1:15" x14ac:dyDescent="0.3">
      <c r="A510">
        <v>10756</v>
      </c>
      <c r="B510" t="s">
        <v>831</v>
      </c>
      <c r="C510">
        <v>8</v>
      </c>
      <c r="D510" s="131">
        <v>36522</v>
      </c>
      <c r="E510" s="131">
        <v>36550</v>
      </c>
      <c r="F510" s="131">
        <v>36527</v>
      </c>
      <c r="G510">
        <v>2</v>
      </c>
      <c r="H510">
        <v>73.209999999999994</v>
      </c>
      <c r="I510" t="s">
        <v>832</v>
      </c>
      <c r="J510" t="s">
        <v>834</v>
      </c>
      <c r="K510" t="s">
        <v>835</v>
      </c>
      <c r="L510" t="s">
        <v>836</v>
      </c>
      <c r="M510" t="s">
        <v>837</v>
      </c>
      <c r="N510" t="s">
        <v>498</v>
      </c>
      <c r="O510">
        <v>2487.5</v>
      </c>
    </row>
    <row r="511" spans="1:15" x14ac:dyDescent="0.3">
      <c r="A511">
        <v>10757</v>
      </c>
      <c r="B511" t="s">
        <v>800</v>
      </c>
      <c r="C511">
        <v>6</v>
      </c>
      <c r="D511" s="131">
        <v>36522</v>
      </c>
      <c r="E511" s="131">
        <v>36550</v>
      </c>
      <c r="F511" s="131">
        <v>36540</v>
      </c>
      <c r="G511">
        <v>1</v>
      </c>
      <c r="H511">
        <v>8.19</v>
      </c>
      <c r="I511" t="s">
        <v>801</v>
      </c>
      <c r="J511" t="s">
        <v>803</v>
      </c>
      <c r="K511" t="s">
        <v>804</v>
      </c>
      <c r="L511" t="s">
        <v>805</v>
      </c>
      <c r="M511" t="s">
        <v>806</v>
      </c>
      <c r="N511" t="s">
        <v>498</v>
      </c>
      <c r="O511">
        <v>3082</v>
      </c>
    </row>
    <row r="512" spans="1:15" x14ac:dyDescent="0.3">
      <c r="A512">
        <v>10758</v>
      </c>
      <c r="B512" t="s">
        <v>777</v>
      </c>
      <c r="C512">
        <v>3</v>
      </c>
      <c r="D512" s="131">
        <v>36523</v>
      </c>
      <c r="E512" s="131">
        <v>36551</v>
      </c>
      <c r="F512" s="131">
        <v>36529</v>
      </c>
      <c r="G512">
        <v>3</v>
      </c>
      <c r="H512">
        <v>138.16999999999999</v>
      </c>
      <c r="I512" t="s">
        <v>778</v>
      </c>
      <c r="J512" t="s">
        <v>978</v>
      </c>
      <c r="K512" t="s">
        <v>781</v>
      </c>
      <c r="M512" t="s">
        <v>979</v>
      </c>
      <c r="N512" t="s">
        <v>219</v>
      </c>
      <c r="O512">
        <v>1644.6</v>
      </c>
    </row>
    <row r="513" spans="1:15" x14ac:dyDescent="0.3">
      <c r="A513">
        <v>10759</v>
      </c>
      <c r="B513" t="s">
        <v>251</v>
      </c>
      <c r="C513">
        <v>3</v>
      </c>
      <c r="D513" s="131">
        <v>36523</v>
      </c>
      <c r="E513" s="131">
        <v>36551</v>
      </c>
      <c r="F513" s="131">
        <v>36537</v>
      </c>
      <c r="G513">
        <v>3</v>
      </c>
      <c r="H513">
        <v>11.99</v>
      </c>
      <c r="I513" t="s">
        <v>252</v>
      </c>
      <c r="J513" t="s">
        <v>255</v>
      </c>
      <c r="K513" t="s">
        <v>256</v>
      </c>
      <c r="M513" t="s">
        <v>257</v>
      </c>
      <c r="N513" t="s">
        <v>258</v>
      </c>
      <c r="O513">
        <v>320</v>
      </c>
    </row>
    <row r="514" spans="1:15" x14ac:dyDescent="0.3">
      <c r="A514">
        <v>10760</v>
      </c>
      <c r="B514" t="s">
        <v>643</v>
      </c>
      <c r="C514">
        <v>4</v>
      </c>
      <c r="D514" s="131">
        <v>36526</v>
      </c>
      <c r="E514" s="131">
        <v>36554</v>
      </c>
      <c r="F514" s="131">
        <v>36535</v>
      </c>
      <c r="G514">
        <v>1</v>
      </c>
      <c r="H514">
        <v>155.63999999999999</v>
      </c>
      <c r="I514" t="s">
        <v>644</v>
      </c>
      <c r="J514" t="s">
        <v>646</v>
      </c>
      <c r="K514" t="s">
        <v>647</v>
      </c>
      <c r="M514" t="s">
        <v>648</v>
      </c>
      <c r="N514" t="s">
        <v>649</v>
      </c>
      <c r="O514">
        <v>3304</v>
      </c>
    </row>
    <row r="515" spans="1:15" x14ac:dyDescent="0.3">
      <c r="A515">
        <v>10761</v>
      </c>
      <c r="B515" t="s">
        <v>753</v>
      </c>
      <c r="C515">
        <v>5</v>
      </c>
      <c r="D515" s="131">
        <v>36527</v>
      </c>
      <c r="E515" s="131">
        <v>36555</v>
      </c>
      <c r="F515" s="131">
        <v>36533</v>
      </c>
      <c r="G515">
        <v>2</v>
      </c>
      <c r="H515">
        <v>18.66</v>
      </c>
      <c r="I515" t="s">
        <v>754</v>
      </c>
      <c r="J515" t="s">
        <v>757</v>
      </c>
      <c r="K515" t="s">
        <v>758</v>
      </c>
      <c r="L515" t="s">
        <v>759</v>
      </c>
      <c r="M515" t="s">
        <v>760</v>
      </c>
      <c r="N515" t="s">
        <v>498</v>
      </c>
      <c r="O515">
        <v>629.5</v>
      </c>
    </row>
    <row r="516" spans="1:15" x14ac:dyDescent="0.3">
      <c r="A516">
        <v>10762</v>
      </c>
      <c r="B516" t="s">
        <v>432</v>
      </c>
      <c r="C516">
        <v>3</v>
      </c>
      <c r="D516" s="131">
        <v>36527</v>
      </c>
      <c r="E516" s="131">
        <v>36555</v>
      </c>
      <c r="F516" s="131">
        <v>36534</v>
      </c>
      <c r="G516">
        <v>1</v>
      </c>
      <c r="H516">
        <v>328.74</v>
      </c>
      <c r="I516" t="s">
        <v>433</v>
      </c>
      <c r="J516" t="s">
        <v>435</v>
      </c>
      <c r="K516" t="s">
        <v>436</v>
      </c>
      <c r="M516" t="s">
        <v>437</v>
      </c>
      <c r="N516" t="s">
        <v>283</v>
      </c>
      <c r="O516">
        <v>4337</v>
      </c>
    </row>
    <row r="517" spans="1:15" x14ac:dyDescent="0.3">
      <c r="A517">
        <v>10763</v>
      </c>
      <c r="B517" t="s">
        <v>423</v>
      </c>
      <c r="C517">
        <v>3</v>
      </c>
      <c r="D517" s="131">
        <v>36528</v>
      </c>
      <c r="E517" s="131">
        <v>36556</v>
      </c>
      <c r="F517" s="131">
        <v>36533</v>
      </c>
      <c r="G517">
        <v>3</v>
      </c>
      <c r="H517">
        <v>37.35</v>
      </c>
      <c r="I517" t="s">
        <v>424</v>
      </c>
      <c r="J517" t="s">
        <v>427</v>
      </c>
      <c r="K517" t="s">
        <v>428</v>
      </c>
      <c r="M517" t="s">
        <v>429</v>
      </c>
      <c r="N517" t="s">
        <v>201</v>
      </c>
      <c r="O517">
        <v>616</v>
      </c>
    </row>
    <row r="518" spans="1:15" x14ac:dyDescent="0.3">
      <c r="A518">
        <v>10764</v>
      </c>
      <c r="B518" t="s">
        <v>400</v>
      </c>
      <c r="C518">
        <v>6</v>
      </c>
      <c r="D518" s="131">
        <v>36528</v>
      </c>
      <c r="E518" s="131">
        <v>36556</v>
      </c>
      <c r="F518" s="131">
        <v>36533</v>
      </c>
      <c r="G518">
        <v>3</v>
      </c>
      <c r="H518">
        <v>145.44999999999999</v>
      </c>
      <c r="I518" t="s">
        <v>401</v>
      </c>
      <c r="J518" t="s">
        <v>404</v>
      </c>
      <c r="K518" t="s">
        <v>405</v>
      </c>
      <c r="M518" t="s">
        <v>406</v>
      </c>
      <c r="N518" t="s">
        <v>216</v>
      </c>
      <c r="O518">
        <v>2540</v>
      </c>
    </row>
    <row r="519" spans="1:15" x14ac:dyDescent="0.3">
      <c r="A519">
        <v>10765</v>
      </c>
      <c r="B519" t="s">
        <v>740</v>
      </c>
      <c r="C519">
        <v>3</v>
      </c>
      <c r="D519" s="131">
        <v>36529</v>
      </c>
      <c r="E519" s="131">
        <v>36557</v>
      </c>
      <c r="F519" s="131">
        <v>36534</v>
      </c>
      <c r="G519">
        <v>3</v>
      </c>
      <c r="H519">
        <v>42.74</v>
      </c>
      <c r="I519" t="s">
        <v>741</v>
      </c>
      <c r="J519" t="s">
        <v>743</v>
      </c>
      <c r="K519" t="s">
        <v>744</v>
      </c>
      <c r="M519" t="s">
        <v>745</v>
      </c>
      <c r="N519" t="s">
        <v>203</v>
      </c>
      <c r="O519">
        <v>1684</v>
      </c>
    </row>
    <row r="520" spans="1:15" x14ac:dyDescent="0.3">
      <c r="A520">
        <v>10766</v>
      </c>
      <c r="B520" t="s">
        <v>690</v>
      </c>
      <c r="C520">
        <v>4</v>
      </c>
      <c r="D520" s="131">
        <v>36530</v>
      </c>
      <c r="E520" s="131">
        <v>36558</v>
      </c>
      <c r="F520" s="131">
        <v>36534</v>
      </c>
      <c r="G520">
        <v>1</v>
      </c>
      <c r="H520">
        <v>157.55000000000001</v>
      </c>
      <c r="I520" t="s">
        <v>691</v>
      </c>
      <c r="J520" t="s">
        <v>693</v>
      </c>
      <c r="K520" t="s">
        <v>694</v>
      </c>
      <c r="M520" t="s">
        <v>695</v>
      </c>
      <c r="N520" t="s">
        <v>203</v>
      </c>
      <c r="O520">
        <v>2310</v>
      </c>
    </row>
    <row r="521" spans="1:15" x14ac:dyDescent="0.3">
      <c r="A521">
        <v>10767</v>
      </c>
      <c r="B521" t="s">
        <v>840</v>
      </c>
      <c r="C521">
        <v>4</v>
      </c>
      <c r="D521" s="131">
        <v>36530</v>
      </c>
      <c r="E521" s="131">
        <v>36558</v>
      </c>
      <c r="F521" s="131">
        <v>36540</v>
      </c>
      <c r="G521">
        <v>3</v>
      </c>
      <c r="H521">
        <v>1.59</v>
      </c>
      <c r="I521" t="s">
        <v>841</v>
      </c>
      <c r="J521" t="s">
        <v>843</v>
      </c>
      <c r="K521" t="s">
        <v>844</v>
      </c>
      <c r="M521" t="s">
        <v>845</v>
      </c>
      <c r="N521" t="s">
        <v>649</v>
      </c>
      <c r="O521">
        <v>28</v>
      </c>
    </row>
    <row r="522" spans="1:15" x14ac:dyDescent="0.3">
      <c r="A522">
        <v>10768</v>
      </c>
      <c r="B522" t="s">
        <v>267</v>
      </c>
      <c r="C522">
        <v>3</v>
      </c>
      <c r="D522" s="131">
        <v>36533</v>
      </c>
      <c r="E522" s="131">
        <v>36561</v>
      </c>
      <c r="F522" s="131">
        <v>36540</v>
      </c>
      <c r="G522">
        <v>2</v>
      </c>
      <c r="H522">
        <v>146.32</v>
      </c>
      <c r="I522" t="s">
        <v>268</v>
      </c>
      <c r="J522" t="s">
        <v>982</v>
      </c>
      <c r="K522" t="s">
        <v>983</v>
      </c>
      <c r="L522" t="s">
        <v>984</v>
      </c>
      <c r="M522" t="s">
        <v>985</v>
      </c>
      <c r="N522" t="s">
        <v>273</v>
      </c>
      <c r="O522">
        <v>1477</v>
      </c>
    </row>
    <row r="523" spans="1:15" x14ac:dyDescent="0.3">
      <c r="A523">
        <v>10769</v>
      </c>
      <c r="B523" t="s">
        <v>891</v>
      </c>
      <c r="C523">
        <v>3</v>
      </c>
      <c r="D523" s="131">
        <v>36533</v>
      </c>
      <c r="E523" s="131">
        <v>36561</v>
      </c>
      <c r="F523" s="131">
        <v>36537</v>
      </c>
      <c r="G523">
        <v>1</v>
      </c>
      <c r="H523">
        <v>65.06</v>
      </c>
      <c r="I523" t="s">
        <v>892</v>
      </c>
      <c r="J523" t="s">
        <v>894</v>
      </c>
      <c r="K523" t="s">
        <v>895</v>
      </c>
      <c r="M523" t="s">
        <v>896</v>
      </c>
      <c r="N523" t="s">
        <v>821</v>
      </c>
      <c r="O523">
        <v>1704</v>
      </c>
    </row>
    <row r="524" spans="1:15" x14ac:dyDescent="0.3">
      <c r="A524">
        <v>10770</v>
      </c>
      <c r="B524" t="s">
        <v>510</v>
      </c>
      <c r="C524">
        <v>8</v>
      </c>
      <c r="D524" s="131">
        <v>36534</v>
      </c>
      <c r="E524" s="131">
        <v>36562</v>
      </c>
      <c r="F524" s="131">
        <v>36542</v>
      </c>
      <c r="G524">
        <v>3</v>
      </c>
      <c r="H524">
        <v>5.32</v>
      </c>
      <c r="I524" t="s">
        <v>511</v>
      </c>
      <c r="J524" t="s">
        <v>513</v>
      </c>
      <c r="K524" t="s">
        <v>514</v>
      </c>
      <c r="L524" t="s">
        <v>515</v>
      </c>
      <c r="M524" t="s">
        <v>516</v>
      </c>
      <c r="N524" t="s">
        <v>368</v>
      </c>
      <c r="O524">
        <v>315</v>
      </c>
    </row>
    <row r="525" spans="1:15" x14ac:dyDescent="0.3">
      <c r="A525">
        <v>10771</v>
      </c>
      <c r="B525" t="s">
        <v>400</v>
      </c>
      <c r="C525">
        <v>9</v>
      </c>
      <c r="D525" s="131">
        <v>36535</v>
      </c>
      <c r="E525" s="131">
        <v>36563</v>
      </c>
      <c r="F525" s="131">
        <v>36558</v>
      </c>
      <c r="G525">
        <v>2</v>
      </c>
      <c r="H525">
        <v>11.19</v>
      </c>
      <c r="I525" t="s">
        <v>401</v>
      </c>
      <c r="J525" t="s">
        <v>404</v>
      </c>
      <c r="K525" t="s">
        <v>405</v>
      </c>
      <c r="M525" t="s">
        <v>406</v>
      </c>
      <c r="N525" t="s">
        <v>216</v>
      </c>
      <c r="O525">
        <v>344</v>
      </c>
    </row>
    <row r="526" spans="1:15" x14ac:dyDescent="0.3">
      <c r="A526">
        <v>10772</v>
      </c>
      <c r="B526" t="s">
        <v>593</v>
      </c>
      <c r="C526">
        <v>3</v>
      </c>
      <c r="D526" s="131">
        <v>36535</v>
      </c>
      <c r="E526" s="131">
        <v>36563</v>
      </c>
      <c r="F526" s="131">
        <v>36544</v>
      </c>
      <c r="G526">
        <v>2</v>
      </c>
      <c r="H526">
        <v>91.28</v>
      </c>
      <c r="I526" t="s">
        <v>594</v>
      </c>
      <c r="J526" t="s">
        <v>596</v>
      </c>
      <c r="K526" t="s">
        <v>597</v>
      </c>
      <c r="M526" t="s">
        <v>598</v>
      </c>
      <c r="N526" t="s">
        <v>203</v>
      </c>
      <c r="O526">
        <v>3603.22</v>
      </c>
    </row>
    <row r="527" spans="1:15" x14ac:dyDescent="0.3">
      <c r="A527">
        <v>10773</v>
      </c>
      <c r="B527" t="s">
        <v>400</v>
      </c>
      <c r="C527">
        <v>1</v>
      </c>
      <c r="D527" s="131">
        <v>36536</v>
      </c>
      <c r="E527" s="131">
        <v>36564</v>
      </c>
      <c r="F527" s="131">
        <v>36541</v>
      </c>
      <c r="G527">
        <v>3</v>
      </c>
      <c r="H527">
        <v>96.43</v>
      </c>
      <c r="I527" t="s">
        <v>401</v>
      </c>
      <c r="J527" t="s">
        <v>404</v>
      </c>
      <c r="K527" t="s">
        <v>405</v>
      </c>
      <c r="M527" t="s">
        <v>406</v>
      </c>
      <c r="N527" t="s">
        <v>216</v>
      </c>
      <c r="O527">
        <v>2216.25</v>
      </c>
    </row>
    <row r="528" spans="1:15" x14ac:dyDescent="0.3">
      <c r="A528">
        <v>10774</v>
      </c>
      <c r="B528" t="s">
        <v>432</v>
      </c>
      <c r="C528">
        <v>4</v>
      </c>
      <c r="D528" s="131">
        <v>36536</v>
      </c>
      <c r="E528" s="131">
        <v>36550</v>
      </c>
      <c r="F528" s="131">
        <v>36537</v>
      </c>
      <c r="G528">
        <v>1</v>
      </c>
      <c r="H528">
        <v>48.2</v>
      </c>
      <c r="I528" t="s">
        <v>433</v>
      </c>
      <c r="J528" t="s">
        <v>435</v>
      </c>
      <c r="K528" t="s">
        <v>436</v>
      </c>
      <c r="M528" t="s">
        <v>437</v>
      </c>
      <c r="N528" t="s">
        <v>283</v>
      </c>
      <c r="O528">
        <v>875</v>
      </c>
    </row>
    <row r="529" spans="1:15" x14ac:dyDescent="0.3">
      <c r="A529">
        <v>10775</v>
      </c>
      <c r="B529" t="s">
        <v>854</v>
      </c>
      <c r="C529">
        <v>7</v>
      </c>
      <c r="D529" s="131">
        <v>36537</v>
      </c>
      <c r="E529" s="131">
        <v>36565</v>
      </c>
      <c r="F529" s="131">
        <v>36551</v>
      </c>
      <c r="G529">
        <v>1</v>
      </c>
      <c r="H529">
        <v>20.25</v>
      </c>
      <c r="I529" t="s">
        <v>855</v>
      </c>
      <c r="J529" t="s">
        <v>857</v>
      </c>
      <c r="K529" t="s">
        <v>858</v>
      </c>
      <c r="L529" t="s">
        <v>859</v>
      </c>
      <c r="M529" t="s">
        <v>860</v>
      </c>
      <c r="N529" t="s">
        <v>498</v>
      </c>
      <c r="O529">
        <v>228</v>
      </c>
    </row>
    <row r="530" spans="1:15" x14ac:dyDescent="0.3">
      <c r="A530">
        <v>10776</v>
      </c>
      <c r="B530" t="s">
        <v>400</v>
      </c>
      <c r="C530">
        <v>1</v>
      </c>
      <c r="D530" s="131">
        <v>36540</v>
      </c>
      <c r="E530" s="131">
        <v>36568</v>
      </c>
      <c r="F530" s="131">
        <v>36543</v>
      </c>
      <c r="G530">
        <v>3</v>
      </c>
      <c r="H530">
        <v>351.53</v>
      </c>
      <c r="I530" t="s">
        <v>401</v>
      </c>
      <c r="J530" t="s">
        <v>404</v>
      </c>
      <c r="K530" t="s">
        <v>405</v>
      </c>
      <c r="M530" t="s">
        <v>406</v>
      </c>
      <c r="N530" t="s">
        <v>216</v>
      </c>
      <c r="O530">
        <v>6984.5</v>
      </c>
    </row>
    <row r="531" spans="1:15" x14ac:dyDescent="0.3">
      <c r="A531">
        <v>10777</v>
      </c>
      <c r="B531" t="s">
        <v>484</v>
      </c>
      <c r="C531">
        <v>7</v>
      </c>
      <c r="D531" s="131">
        <v>36540</v>
      </c>
      <c r="E531" s="131">
        <v>36554</v>
      </c>
      <c r="F531" s="131">
        <v>36577</v>
      </c>
      <c r="G531">
        <v>2</v>
      </c>
      <c r="H531">
        <v>3.01</v>
      </c>
      <c r="I531" t="s">
        <v>485</v>
      </c>
      <c r="J531" t="s">
        <v>487</v>
      </c>
      <c r="K531" t="s">
        <v>488</v>
      </c>
      <c r="L531" t="s">
        <v>366</v>
      </c>
      <c r="M531" t="s">
        <v>489</v>
      </c>
      <c r="N531" t="s">
        <v>368</v>
      </c>
      <c r="O531">
        <v>280</v>
      </c>
    </row>
    <row r="532" spans="1:15" x14ac:dyDescent="0.3">
      <c r="A532">
        <v>10778</v>
      </c>
      <c r="B532" t="s">
        <v>276</v>
      </c>
      <c r="C532">
        <v>3</v>
      </c>
      <c r="D532" s="131">
        <v>36541</v>
      </c>
      <c r="E532" s="131">
        <v>36569</v>
      </c>
      <c r="F532" s="131">
        <v>36549</v>
      </c>
      <c r="G532">
        <v>1</v>
      </c>
      <c r="H532">
        <v>6.79</v>
      </c>
      <c r="I532" t="s">
        <v>277</v>
      </c>
      <c r="J532" t="s">
        <v>280</v>
      </c>
      <c r="K532" t="s">
        <v>281</v>
      </c>
      <c r="M532" t="s">
        <v>282</v>
      </c>
      <c r="N532" t="s">
        <v>283</v>
      </c>
      <c r="O532">
        <v>96.5</v>
      </c>
    </row>
    <row r="533" spans="1:15" x14ac:dyDescent="0.3">
      <c r="A533">
        <v>10779</v>
      </c>
      <c r="B533" t="s">
        <v>661</v>
      </c>
      <c r="C533">
        <v>3</v>
      </c>
      <c r="D533" s="131">
        <v>36541</v>
      </c>
      <c r="E533" s="131">
        <v>36569</v>
      </c>
      <c r="F533" s="131">
        <v>36570</v>
      </c>
      <c r="G533">
        <v>2</v>
      </c>
      <c r="H533">
        <v>58.13</v>
      </c>
      <c r="I533" t="s">
        <v>662</v>
      </c>
      <c r="J533" t="s">
        <v>664</v>
      </c>
      <c r="K533" t="s">
        <v>665</v>
      </c>
      <c r="M533" t="s">
        <v>666</v>
      </c>
      <c r="N533" t="s">
        <v>203</v>
      </c>
      <c r="O533">
        <v>1335</v>
      </c>
    </row>
    <row r="534" spans="1:15" x14ac:dyDescent="0.3">
      <c r="A534">
        <v>10780</v>
      </c>
      <c r="B534" t="s">
        <v>609</v>
      </c>
      <c r="C534">
        <v>2</v>
      </c>
      <c r="D534" s="131">
        <v>36541</v>
      </c>
      <c r="E534" s="131">
        <v>36555</v>
      </c>
      <c r="F534" s="131">
        <v>36550</v>
      </c>
      <c r="G534">
        <v>1</v>
      </c>
      <c r="H534">
        <v>42.13</v>
      </c>
      <c r="I534" t="s">
        <v>610</v>
      </c>
      <c r="J534" t="s">
        <v>612</v>
      </c>
      <c r="K534" t="s">
        <v>613</v>
      </c>
      <c r="L534" t="s">
        <v>614</v>
      </c>
      <c r="M534" t="s">
        <v>615</v>
      </c>
      <c r="N534" t="s">
        <v>507</v>
      </c>
      <c r="O534">
        <v>720</v>
      </c>
    </row>
    <row r="535" spans="1:15" x14ac:dyDescent="0.3">
      <c r="A535">
        <v>10781</v>
      </c>
      <c r="B535" t="s">
        <v>923</v>
      </c>
      <c r="C535">
        <v>2</v>
      </c>
      <c r="D535" s="131">
        <v>36542</v>
      </c>
      <c r="E535" s="131">
        <v>36570</v>
      </c>
      <c r="F535" s="131">
        <v>36544</v>
      </c>
      <c r="G535">
        <v>3</v>
      </c>
      <c r="H535">
        <v>73.16</v>
      </c>
      <c r="I535" t="s">
        <v>924</v>
      </c>
      <c r="J535" t="s">
        <v>926</v>
      </c>
      <c r="K535" t="s">
        <v>927</v>
      </c>
      <c r="M535" t="s">
        <v>928</v>
      </c>
      <c r="N535" t="s">
        <v>929</v>
      </c>
      <c r="O535">
        <v>1132.3499999999999</v>
      </c>
    </row>
    <row r="536" spans="1:15" x14ac:dyDescent="0.3">
      <c r="A536">
        <v>10782</v>
      </c>
      <c r="B536" t="s">
        <v>336</v>
      </c>
      <c r="C536">
        <v>9</v>
      </c>
      <c r="D536" s="131">
        <v>36542</v>
      </c>
      <c r="E536" s="131">
        <v>36570</v>
      </c>
      <c r="F536" s="131">
        <v>36547</v>
      </c>
      <c r="G536">
        <v>3</v>
      </c>
      <c r="H536">
        <v>1.1000000000000001</v>
      </c>
      <c r="I536" t="s">
        <v>337</v>
      </c>
      <c r="J536" t="s">
        <v>340</v>
      </c>
      <c r="K536" t="s">
        <v>341</v>
      </c>
      <c r="M536" t="s">
        <v>342</v>
      </c>
      <c r="N536" t="s">
        <v>343</v>
      </c>
      <c r="O536">
        <v>12.5</v>
      </c>
    </row>
    <row r="537" spans="1:15" x14ac:dyDescent="0.3">
      <c r="A537">
        <v>10783</v>
      </c>
      <c r="B537" t="s">
        <v>510</v>
      </c>
      <c r="C537">
        <v>4</v>
      </c>
      <c r="D537" s="131">
        <v>36543</v>
      </c>
      <c r="E537" s="131">
        <v>36571</v>
      </c>
      <c r="F537" s="131">
        <v>36544</v>
      </c>
      <c r="G537">
        <v>2</v>
      </c>
      <c r="H537">
        <v>124.98</v>
      </c>
      <c r="I537" t="s">
        <v>511</v>
      </c>
      <c r="J537" t="s">
        <v>513</v>
      </c>
      <c r="K537" t="s">
        <v>514</v>
      </c>
      <c r="L537" t="s">
        <v>515</v>
      </c>
      <c r="M537" t="s">
        <v>516</v>
      </c>
      <c r="N537" t="s">
        <v>368</v>
      </c>
      <c r="O537">
        <v>1442.5</v>
      </c>
    </row>
    <row r="538" spans="1:15" x14ac:dyDescent="0.3">
      <c r="A538">
        <v>10784</v>
      </c>
      <c r="B538" t="s">
        <v>635</v>
      </c>
      <c r="C538">
        <v>4</v>
      </c>
      <c r="D538" s="131">
        <v>36543</v>
      </c>
      <c r="E538" s="131">
        <v>36571</v>
      </c>
      <c r="F538" s="131">
        <v>36547</v>
      </c>
      <c r="G538">
        <v>3</v>
      </c>
      <c r="H538">
        <v>70.09</v>
      </c>
      <c r="I538" t="s">
        <v>636</v>
      </c>
      <c r="J538" t="s">
        <v>638</v>
      </c>
      <c r="K538" t="s">
        <v>639</v>
      </c>
      <c r="M538" t="s">
        <v>640</v>
      </c>
      <c r="N538" t="s">
        <v>213</v>
      </c>
      <c r="O538">
        <v>1650</v>
      </c>
    </row>
    <row r="539" spans="1:15" x14ac:dyDescent="0.3">
      <c r="A539">
        <v>10785</v>
      </c>
      <c r="B539" t="s">
        <v>500</v>
      </c>
      <c r="C539">
        <v>1</v>
      </c>
      <c r="D539" s="131">
        <v>36543</v>
      </c>
      <c r="E539" s="131">
        <v>36571</v>
      </c>
      <c r="F539" s="131">
        <v>36549</v>
      </c>
      <c r="G539">
        <v>3</v>
      </c>
      <c r="H539">
        <v>1.51</v>
      </c>
      <c r="I539" t="s">
        <v>501</v>
      </c>
      <c r="J539" t="s">
        <v>503</v>
      </c>
      <c r="K539" t="s">
        <v>504</v>
      </c>
      <c r="L539" t="s">
        <v>505</v>
      </c>
      <c r="M539" t="s">
        <v>506</v>
      </c>
      <c r="N539" t="s">
        <v>507</v>
      </c>
      <c r="O539">
        <v>387.5</v>
      </c>
    </row>
    <row r="540" spans="1:15" x14ac:dyDescent="0.3">
      <c r="A540">
        <v>10786</v>
      </c>
      <c r="B540" t="s">
        <v>734</v>
      </c>
      <c r="C540">
        <v>8</v>
      </c>
      <c r="D540" s="131">
        <v>36544</v>
      </c>
      <c r="E540" s="131">
        <v>36572</v>
      </c>
      <c r="F540" s="131">
        <v>36548</v>
      </c>
      <c r="G540">
        <v>1</v>
      </c>
      <c r="H540">
        <v>110.87</v>
      </c>
      <c r="I540" t="s">
        <v>735</v>
      </c>
      <c r="J540" t="s">
        <v>737</v>
      </c>
      <c r="K540" t="s">
        <v>365</v>
      </c>
      <c r="L540" t="s">
        <v>366</v>
      </c>
      <c r="M540" t="s">
        <v>738</v>
      </c>
      <c r="N540" t="s">
        <v>368</v>
      </c>
      <c r="O540">
        <v>1913.85</v>
      </c>
    </row>
    <row r="541" spans="1:15" x14ac:dyDescent="0.3">
      <c r="A541">
        <v>10787</v>
      </c>
      <c r="B541" t="s">
        <v>568</v>
      </c>
      <c r="C541">
        <v>2</v>
      </c>
      <c r="D541" s="131">
        <v>36544</v>
      </c>
      <c r="E541" s="131">
        <v>36558</v>
      </c>
      <c r="F541" s="131">
        <v>36551</v>
      </c>
      <c r="G541">
        <v>1</v>
      </c>
      <c r="H541">
        <v>249.93</v>
      </c>
      <c r="I541" t="s">
        <v>569</v>
      </c>
      <c r="J541" t="s">
        <v>571</v>
      </c>
      <c r="K541" t="s">
        <v>572</v>
      </c>
      <c r="M541" t="s">
        <v>573</v>
      </c>
      <c r="N541" t="s">
        <v>201</v>
      </c>
      <c r="O541">
        <v>2760.8</v>
      </c>
    </row>
    <row r="542" spans="1:15" x14ac:dyDescent="0.3">
      <c r="A542">
        <v>10788</v>
      </c>
      <c r="B542" t="s">
        <v>740</v>
      </c>
      <c r="C542">
        <v>1</v>
      </c>
      <c r="D542" s="131">
        <v>36547</v>
      </c>
      <c r="E542" s="131">
        <v>36575</v>
      </c>
      <c r="F542" s="131">
        <v>36575</v>
      </c>
      <c r="G542">
        <v>2</v>
      </c>
      <c r="H542">
        <v>42.7</v>
      </c>
      <c r="I542" t="s">
        <v>741</v>
      </c>
      <c r="J542" t="s">
        <v>743</v>
      </c>
      <c r="K542" t="s">
        <v>744</v>
      </c>
      <c r="M542" t="s">
        <v>745</v>
      </c>
      <c r="N542" t="s">
        <v>203</v>
      </c>
      <c r="O542">
        <v>770</v>
      </c>
    </row>
    <row r="543" spans="1:15" x14ac:dyDescent="0.3">
      <c r="A543">
        <v>10789</v>
      </c>
      <c r="B543" t="s">
        <v>423</v>
      </c>
      <c r="C543">
        <v>1</v>
      </c>
      <c r="D543" s="131">
        <v>36547</v>
      </c>
      <c r="E543" s="131">
        <v>36575</v>
      </c>
      <c r="F543" s="131">
        <v>36556</v>
      </c>
      <c r="G543">
        <v>2</v>
      </c>
      <c r="H543">
        <v>100.6</v>
      </c>
      <c r="I543" t="s">
        <v>424</v>
      </c>
      <c r="J543" t="s">
        <v>427</v>
      </c>
      <c r="K543" t="s">
        <v>428</v>
      </c>
      <c r="M543" t="s">
        <v>429</v>
      </c>
      <c r="N543" t="s">
        <v>201</v>
      </c>
      <c r="O543">
        <v>3687</v>
      </c>
    </row>
    <row r="544" spans="1:15" x14ac:dyDescent="0.3">
      <c r="A544">
        <v>10790</v>
      </c>
      <c r="B544" t="s">
        <v>484</v>
      </c>
      <c r="C544">
        <v>6</v>
      </c>
      <c r="D544" s="131">
        <v>36547</v>
      </c>
      <c r="E544" s="131">
        <v>36575</v>
      </c>
      <c r="F544" s="131">
        <v>36551</v>
      </c>
      <c r="G544">
        <v>1</v>
      </c>
      <c r="H544">
        <v>28.23</v>
      </c>
      <c r="I544" t="s">
        <v>485</v>
      </c>
      <c r="J544" t="s">
        <v>487</v>
      </c>
      <c r="K544" t="s">
        <v>488</v>
      </c>
      <c r="L544" t="s">
        <v>366</v>
      </c>
      <c r="M544" t="s">
        <v>489</v>
      </c>
      <c r="N544" t="s">
        <v>368</v>
      </c>
      <c r="O544">
        <v>850</v>
      </c>
    </row>
    <row r="545" spans="1:15" x14ac:dyDescent="0.3">
      <c r="A545">
        <v>10791</v>
      </c>
      <c r="B545" t="s">
        <v>131</v>
      </c>
      <c r="C545">
        <v>6</v>
      </c>
      <c r="D545" s="131">
        <v>36548</v>
      </c>
      <c r="E545" s="131">
        <v>36576</v>
      </c>
      <c r="F545" s="131">
        <v>36557</v>
      </c>
      <c r="G545">
        <v>2</v>
      </c>
      <c r="H545">
        <v>16.850000000000001</v>
      </c>
      <c r="I545" t="s">
        <v>439</v>
      </c>
      <c r="J545" t="s">
        <v>441</v>
      </c>
      <c r="K545" t="s">
        <v>442</v>
      </c>
      <c r="M545" t="s">
        <v>443</v>
      </c>
      <c r="N545" t="s">
        <v>203</v>
      </c>
      <c r="O545">
        <v>1926.06</v>
      </c>
    </row>
    <row r="546" spans="1:15" x14ac:dyDescent="0.3">
      <c r="A546">
        <v>10792</v>
      </c>
      <c r="B546" t="s">
        <v>954</v>
      </c>
      <c r="C546">
        <v>1</v>
      </c>
      <c r="D546" s="131">
        <v>36548</v>
      </c>
      <c r="E546" s="131">
        <v>36576</v>
      </c>
      <c r="F546" s="131">
        <v>36556</v>
      </c>
      <c r="G546">
        <v>3</v>
      </c>
      <c r="H546">
        <v>23.79</v>
      </c>
      <c r="I546" t="s">
        <v>988</v>
      </c>
      <c r="J546" t="s">
        <v>957</v>
      </c>
      <c r="K546" t="s">
        <v>958</v>
      </c>
      <c r="M546" t="s">
        <v>959</v>
      </c>
      <c r="N546" t="s">
        <v>960</v>
      </c>
      <c r="O546">
        <v>399.85</v>
      </c>
    </row>
    <row r="547" spans="1:15" x14ac:dyDescent="0.3">
      <c r="A547">
        <v>10793</v>
      </c>
      <c r="B547" t="s">
        <v>267</v>
      </c>
      <c r="C547">
        <v>3</v>
      </c>
      <c r="D547" s="131">
        <v>36549</v>
      </c>
      <c r="E547" s="131">
        <v>36577</v>
      </c>
      <c r="F547" s="131">
        <v>36564</v>
      </c>
      <c r="G547">
        <v>3</v>
      </c>
      <c r="H547">
        <v>4.5199999999999996</v>
      </c>
      <c r="I547" t="s">
        <v>268</v>
      </c>
      <c r="J547" t="s">
        <v>982</v>
      </c>
      <c r="K547" t="s">
        <v>983</v>
      </c>
      <c r="L547" t="s">
        <v>984</v>
      </c>
      <c r="M547" t="s">
        <v>985</v>
      </c>
      <c r="N547" t="s">
        <v>273</v>
      </c>
      <c r="O547">
        <v>191.1</v>
      </c>
    </row>
    <row r="548" spans="1:15" x14ac:dyDescent="0.3">
      <c r="A548">
        <v>10794</v>
      </c>
      <c r="B548" t="s">
        <v>727</v>
      </c>
      <c r="C548">
        <v>6</v>
      </c>
      <c r="D548" s="131">
        <v>36549</v>
      </c>
      <c r="E548" s="131">
        <v>36577</v>
      </c>
      <c r="F548" s="131">
        <v>36558</v>
      </c>
      <c r="G548">
        <v>1</v>
      </c>
      <c r="H548">
        <v>21.49</v>
      </c>
      <c r="I548" t="s">
        <v>728</v>
      </c>
      <c r="J548" t="s">
        <v>730</v>
      </c>
      <c r="K548" t="s">
        <v>514</v>
      </c>
      <c r="L548" t="s">
        <v>515</v>
      </c>
      <c r="M548" t="s">
        <v>731</v>
      </c>
      <c r="N548" t="s">
        <v>368</v>
      </c>
      <c r="O548">
        <v>393.45</v>
      </c>
    </row>
    <row r="549" spans="1:15" x14ac:dyDescent="0.3">
      <c r="A549">
        <v>10795</v>
      </c>
      <c r="B549" t="s">
        <v>400</v>
      </c>
      <c r="C549">
        <v>8</v>
      </c>
      <c r="D549" s="131">
        <v>36549</v>
      </c>
      <c r="E549" s="131">
        <v>36577</v>
      </c>
      <c r="F549" s="131">
        <v>36576</v>
      </c>
      <c r="G549">
        <v>2</v>
      </c>
      <c r="H549">
        <v>126.66</v>
      </c>
      <c r="I549" t="s">
        <v>401</v>
      </c>
      <c r="J549" t="s">
        <v>404</v>
      </c>
      <c r="K549" t="s">
        <v>405</v>
      </c>
      <c r="M549" t="s">
        <v>406</v>
      </c>
      <c r="N549" t="s">
        <v>216</v>
      </c>
      <c r="O549">
        <v>2499.25</v>
      </c>
    </row>
    <row r="550" spans="1:15" x14ac:dyDescent="0.3">
      <c r="A550">
        <v>10796</v>
      </c>
      <c r="B550" t="s">
        <v>519</v>
      </c>
      <c r="C550">
        <v>3</v>
      </c>
      <c r="D550" s="131">
        <v>36550</v>
      </c>
      <c r="E550" s="131">
        <v>36578</v>
      </c>
      <c r="F550" s="131">
        <v>36570</v>
      </c>
      <c r="G550">
        <v>1</v>
      </c>
      <c r="H550">
        <v>26.52</v>
      </c>
      <c r="I550" t="s">
        <v>520</v>
      </c>
      <c r="J550" t="s">
        <v>522</v>
      </c>
      <c r="K550" t="s">
        <v>523</v>
      </c>
      <c r="L550" t="s">
        <v>524</v>
      </c>
      <c r="M550" t="s">
        <v>525</v>
      </c>
      <c r="N550" t="s">
        <v>507</v>
      </c>
      <c r="O550">
        <v>2878.08</v>
      </c>
    </row>
    <row r="551" spans="1:15" x14ac:dyDescent="0.3">
      <c r="A551">
        <v>10797</v>
      </c>
      <c r="B551" t="s">
        <v>377</v>
      </c>
      <c r="C551">
        <v>7</v>
      </c>
      <c r="D551" s="131">
        <v>36550</v>
      </c>
      <c r="E551" s="131">
        <v>36578</v>
      </c>
      <c r="F551" s="131">
        <v>36561</v>
      </c>
      <c r="G551">
        <v>2</v>
      </c>
      <c r="H551">
        <v>33.35</v>
      </c>
      <c r="I551" t="s">
        <v>378</v>
      </c>
      <c r="J551" t="s">
        <v>380</v>
      </c>
      <c r="K551" t="s">
        <v>381</v>
      </c>
      <c r="M551" t="s">
        <v>382</v>
      </c>
      <c r="N551" t="s">
        <v>203</v>
      </c>
      <c r="O551">
        <v>420</v>
      </c>
    </row>
    <row r="552" spans="1:15" x14ac:dyDescent="0.3">
      <c r="A552">
        <v>10798</v>
      </c>
      <c r="B552" t="s">
        <v>545</v>
      </c>
      <c r="C552">
        <v>2</v>
      </c>
      <c r="D552" s="131">
        <v>36551</v>
      </c>
      <c r="E552" s="131">
        <v>36579</v>
      </c>
      <c r="F552" s="131">
        <v>36561</v>
      </c>
      <c r="G552">
        <v>1</v>
      </c>
      <c r="H552">
        <v>2.33</v>
      </c>
      <c r="I552" t="s">
        <v>546</v>
      </c>
      <c r="J552" t="s">
        <v>548</v>
      </c>
      <c r="K552" t="s">
        <v>549</v>
      </c>
      <c r="L552" t="s">
        <v>550</v>
      </c>
      <c r="M552" t="s">
        <v>551</v>
      </c>
      <c r="N552" t="s">
        <v>273</v>
      </c>
      <c r="O552">
        <v>446.6</v>
      </c>
    </row>
    <row r="553" spans="1:15" x14ac:dyDescent="0.3">
      <c r="A553">
        <v>10799</v>
      </c>
      <c r="B553" t="s">
        <v>553</v>
      </c>
      <c r="C553">
        <v>9</v>
      </c>
      <c r="D553" s="131">
        <v>36551</v>
      </c>
      <c r="E553" s="131">
        <v>36593</v>
      </c>
      <c r="F553" s="131">
        <v>36561</v>
      </c>
      <c r="G553">
        <v>3</v>
      </c>
      <c r="H553">
        <v>30.76</v>
      </c>
      <c r="I553" t="s">
        <v>554</v>
      </c>
      <c r="J553" t="s">
        <v>556</v>
      </c>
      <c r="K553" t="s">
        <v>557</v>
      </c>
      <c r="M553" t="s">
        <v>558</v>
      </c>
      <c r="N553" t="s">
        <v>203</v>
      </c>
      <c r="O553">
        <v>1585</v>
      </c>
    </row>
    <row r="554" spans="1:15" x14ac:dyDescent="0.3">
      <c r="A554">
        <v>10800</v>
      </c>
      <c r="B554" t="s">
        <v>808</v>
      </c>
      <c r="C554">
        <v>1</v>
      </c>
      <c r="D554" s="131">
        <v>36551</v>
      </c>
      <c r="E554" s="131">
        <v>36579</v>
      </c>
      <c r="F554" s="131">
        <v>36561</v>
      </c>
      <c r="G554">
        <v>3</v>
      </c>
      <c r="H554">
        <v>137.44</v>
      </c>
      <c r="I554" t="s">
        <v>809</v>
      </c>
      <c r="J554" t="s">
        <v>811</v>
      </c>
      <c r="K554" t="s">
        <v>271</v>
      </c>
      <c r="M554" t="s">
        <v>812</v>
      </c>
      <c r="N554" t="s">
        <v>273</v>
      </c>
      <c r="O554">
        <v>1632.15</v>
      </c>
    </row>
    <row r="555" spans="1:15" x14ac:dyDescent="0.3">
      <c r="A555">
        <v>10801</v>
      </c>
      <c r="B555" t="s">
        <v>303</v>
      </c>
      <c r="C555">
        <v>4</v>
      </c>
      <c r="D555" s="131">
        <v>36554</v>
      </c>
      <c r="E555" s="131">
        <v>36582</v>
      </c>
      <c r="F555" s="131">
        <v>36556</v>
      </c>
      <c r="G555">
        <v>2</v>
      </c>
      <c r="H555">
        <v>97.09</v>
      </c>
      <c r="I555" t="s">
        <v>304</v>
      </c>
      <c r="J555" t="s">
        <v>306</v>
      </c>
      <c r="K555" t="s">
        <v>307</v>
      </c>
      <c r="M555" t="s">
        <v>308</v>
      </c>
      <c r="N555" t="s">
        <v>215</v>
      </c>
      <c r="O555">
        <v>4035.8</v>
      </c>
    </row>
    <row r="556" spans="1:15" x14ac:dyDescent="0.3">
      <c r="A556">
        <v>10802</v>
      </c>
      <c r="B556" t="s">
        <v>815</v>
      </c>
      <c r="C556">
        <v>4</v>
      </c>
      <c r="D556" s="131">
        <v>36554</v>
      </c>
      <c r="E556" s="131">
        <v>36582</v>
      </c>
      <c r="F556" s="131">
        <v>36558</v>
      </c>
      <c r="G556">
        <v>2</v>
      </c>
      <c r="H556">
        <v>257.26</v>
      </c>
      <c r="I556" t="s">
        <v>816</v>
      </c>
      <c r="J556" t="s">
        <v>818</v>
      </c>
      <c r="K556" t="s">
        <v>819</v>
      </c>
      <c r="M556" t="s">
        <v>820</v>
      </c>
      <c r="N556" t="s">
        <v>821</v>
      </c>
      <c r="O556">
        <v>3923.75</v>
      </c>
    </row>
    <row r="557" spans="1:15" x14ac:dyDescent="0.3">
      <c r="A557">
        <v>10803</v>
      </c>
      <c r="B557" t="s">
        <v>931</v>
      </c>
      <c r="C557">
        <v>4</v>
      </c>
      <c r="D557" s="131">
        <v>36555</v>
      </c>
      <c r="E557" s="131">
        <v>36583</v>
      </c>
      <c r="F557" s="131">
        <v>36562</v>
      </c>
      <c r="G557">
        <v>1</v>
      </c>
      <c r="H557">
        <v>55.23</v>
      </c>
      <c r="I557" t="s">
        <v>932</v>
      </c>
      <c r="J557" t="s">
        <v>934</v>
      </c>
      <c r="K557" t="s">
        <v>935</v>
      </c>
      <c r="L557" t="s">
        <v>366</v>
      </c>
      <c r="M557" t="s">
        <v>936</v>
      </c>
      <c r="N557" t="s">
        <v>368</v>
      </c>
      <c r="O557">
        <v>1255.8</v>
      </c>
    </row>
    <row r="558" spans="1:15" x14ac:dyDescent="0.3">
      <c r="A558">
        <v>10804</v>
      </c>
      <c r="B558" t="s">
        <v>808</v>
      </c>
      <c r="C558">
        <v>6</v>
      </c>
      <c r="D558" s="131">
        <v>36555</v>
      </c>
      <c r="E558" s="131">
        <v>36583</v>
      </c>
      <c r="F558" s="131">
        <v>36563</v>
      </c>
      <c r="G558">
        <v>2</v>
      </c>
      <c r="H558">
        <v>27.33</v>
      </c>
      <c r="I558" t="s">
        <v>809</v>
      </c>
      <c r="J558" t="s">
        <v>811</v>
      </c>
      <c r="K558" t="s">
        <v>271</v>
      </c>
      <c r="M558" t="s">
        <v>812</v>
      </c>
      <c r="N558" t="s">
        <v>273</v>
      </c>
      <c r="O558">
        <v>2290.4</v>
      </c>
    </row>
    <row r="559" spans="1:15" x14ac:dyDescent="0.3">
      <c r="A559">
        <v>10805</v>
      </c>
      <c r="B559" t="s">
        <v>848</v>
      </c>
      <c r="C559">
        <v>2</v>
      </c>
      <c r="D559" s="131">
        <v>36555</v>
      </c>
      <c r="E559" s="131">
        <v>36583</v>
      </c>
      <c r="F559" s="131">
        <v>36565</v>
      </c>
      <c r="G559">
        <v>3</v>
      </c>
      <c r="H559">
        <v>237.34</v>
      </c>
      <c r="I559" t="s">
        <v>849</v>
      </c>
      <c r="J559" t="s">
        <v>851</v>
      </c>
      <c r="K559" t="s">
        <v>631</v>
      </c>
      <c r="L559" t="s">
        <v>496</v>
      </c>
      <c r="M559" t="s">
        <v>852</v>
      </c>
      <c r="N559" t="s">
        <v>498</v>
      </c>
      <c r="O559">
        <v>2775</v>
      </c>
    </row>
    <row r="560" spans="1:15" x14ac:dyDescent="0.3">
      <c r="A560">
        <v>10806</v>
      </c>
      <c r="B560" t="s">
        <v>899</v>
      </c>
      <c r="C560">
        <v>3</v>
      </c>
      <c r="D560" s="131">
        <v>36556</v>
      </c>
      <c r="E560" s="131">
        <v>36584</v>
      </c>
      <c r="F560" s="131">
        <v>36561</v>
      </c>
      <c r="G560">
        <v>2</v>
      </c>
      <c r="H560">
        <v>22.11</v>
      </c>
      <c r="I560" t="s">
        <v>900</v>
      </c>
      <c r="J560" t="s">
        <v>902</v>
      </c>
      <c r="K560" t="s">
        <v>903</v>
      </c>
      <c r="M560" t="s">
        <v>904</v>
      </c>
      <c r="N560" t="s">
        <v>201</v>
      </c>
      <c r="O560">
        <v>572.1</v>
      </c>
    </row>
    <row r="561" spans="1:15" x14ac:dyDescent="0.3">
      <c r="A561">
        <v>10807</v>
      </c>
      <c r="B561" t="s">
        <v>452</v>
      </c>
      <c r="C561">
        <v>4</v>
      </c>
      <c r="D561" s="131">
        <v>36556</v>
      </c>
      <c r="E561" s="131">
        <v>36584</v>
      </c>
      <c r="F561" s="131">
        <v>36586</v>
      </c>
      <c r="G561">
        <v>1</v>
      </c>
      <c r="H561">
        <v>1.36</v>
      </c>
      <c r="I561" t="s">
        <v>453</v>
      </c>
      <c r="J561" t="s">
        <v>455</v>
      </c>
      <c r="K561" t="s">
        <v>456</v>
      </c>
      <c r="M561" t="s">
        <v>457</v>
      </c>
      <c r="N561" t="s">
        <v>213</v>
      </c>
      <c r="O561">
        <v>18.399999999999999</v>
      </c>
    </row>
    <row r="562" spans="1:15" x14ac:dyDescent="0.3">
      <c r="A562">
        <v>10808</v>
      </c>
      <c r="B562" t="s">
        <v>681</v>
      </c>
      <c r="C562">
        <v>2</v>
      </c>
      <c r="D562" s="131">
        <v>36557</v>
      </c>
      <c r="E562" s="131">
        <v>36584</v>
      </c>
      <c r="F562" s="131">
        <v>36565</v>
      </c>
      <c r="G562">
        <v>3</v>
      </c>
      <c r="H562">
        <v>45.53</v>
      </c>
      <c r="I562" t="s">
        <v>682</v>
      </c>
      <c r="J562" t="s">
        <v>684</v>
      </c>
      <c r="K562" t="s">
        <v>685</v>
      </c>
      <c r="L562" t="s">
        <v>686</v>
      </c>
      <c r="M562" t="s">
        <v>687</v>
      </c>
      <c r="N562" t="s">
        <v>498</v>
      </c>
      <c r="O562">
        <v>1660</v>
      </c>
    </row>
    <row r="563" spans="1:15" x14ac:dyDescent="0.3">
      <c r="A563">
        <v>10809</v>
      </c>
      <c r="B563" t="s">
        <v>931</v>
      </c>
      <c r="C563">
        <v>7</v>
      </c>
      <c r="D563" s="131">
        <v>36557</v>
      </c>
      <c r="E563" s="131">
        <v>36584</v>
      </c>
      <c r="F563" s="131">
        <v>36563</v>
      </c>
      <c r="G563">
        <v>1</v>
      </c>
      <c r="H563">
        <v>4.87</v>
      </c>
      <c r="I563" t="s">
        <v>932</v>
      </c>
      <c r="J563" t="s">
        <v>934</v>
      </c>
      <c r="K563" t="s">
        <v>935</v>
      </c>
      <c r="L563" t="s">
        <v>366</v>
      </c>
      <c r="M563" t="s">
        <v>936</v>
      </c>
      <c r="N563" t="s">
        <v>368</v>
      </c>
      <c r="O563">
        <v>140</v>
      </c>
    </row>
    <row r="564" spans="1:15" x14ac:dyDescent="0.3">
      <c r="A564">
        <v>10810</v>
      </c>
      <c r="B564" t="s">
        <v>576</v>
      </c>
      <c r="C564">
        <v>2</v>
      </c>
      <c r="D564" s="131">
        <v>36557</v>
      </c>
      <c r="E564" s="131">
        <v>36584</v>
      </c>
      <c r="F564" s="131">
        <v>36563</v>
      </c>
      <c r="G564">
        <v>3</v>
      </c>
      <c r="H564">
        <v>4.33</v>
      </c>
      <c r="I564" t="s">
        <v>577</v>
      </c>
      <c r="J564" t="s">
        <v>989</v>
      </c>
      <c r="K564" t="s">
        <v>580</v>
      </c>
      <c r="L564" t="s">
        <v>325</v>
      </c>
      <c r="M564" t="s">
        <v>581</v>
      </c>
      <c r="N564" t="s">
        <v>327</v>
      </c>
      <c r="O564">
        <v>187</v>
      </c>
    </row>
    <row r="565" spans="1:15" x14ac:dyDescent="0.3">
      <c r="A565">
        <v>10811</v>
      </c>
      <c r="B565" t="s">
        <v>618</v>
      </c>
      <c r="C565">
        <v>8</v>
      </c>
      <c r="D565" s="131">
        <v>36558</v>
      </c>
      <c r="E565" s="131">
        <v>36586</v>
      </c>
      <c r="F565" s="131">
        <v>36564</v>
      </c>
      <c r="G565">
        <v>1</v>
      </c>
      <c r="H565">
        <v>31.22</v>
      </c>
      <c r="I565" t="s">
        <v>619</v>
      </c>
      <c r="J565" t="s">
        <v>621</v>
      </c>
      <c r="K565" t="s">
        <v>622</v>
      </c>
      <c r="L565" t="s">
        <v>623</v>
      </c>
      <c r="M565" t="s">
        <v>624</v>
      </c>
      <c r="N565" t="s">
        <v>507</v>
      </c>
      <c r="O565">
        <v>852</v>
      </c>
    </row>
    <row r="566" spans="1:15" x14ac:dyDescent="0.3">
      <c r="A566">
        <v>10812</v>
      </c>
      <c r="B566" t="s">
        <v>763</v>
      </c>
      <c r="C566">
        <v>5</v>
      </c>
      <c r="D566" s="131">
        <v>36558</v>
      </c>
      <c r="E566" s="131">
        <v>36586</v>
      </c>
      <c r="F566" s="131">
        <v>36568</v>
      </c>
      <c r="G566">
        <v>1</v>
      </c>
      <c r="H566">
        <v>59.78</v>
      </c>
      <c r="I566" t="s">
        <v>764</v>
      </c>
      <c r="J566" t="s">
        <v>766</v>
      </c>
      <c r="K566" t="s">
        <v>767</v>
      </c>
      <c r="M566" t="s">
        <v>768</v>
      </c>
      <c r="N566" t="s">
        <v>213</v>
      </c>
      <c r="O566">
        <v>1852</v>
      </c>
    </row>
    <row r="567" spans="1:15" x14ac:dyDescent="0.3">
      <c r="A567">
        <v>10813</v>
      </c>
      <c r="B567" t="s">
        <v>771</v>
      </c>
      <c r="C567">
        <v>1</v>
      </c>
      <c r="D567" s="131">
        <v>36561</v>
      </c>
      <c r="E567" s="131">
        <v>36589</v>
      </c>
      <c r="F567" s="131">
        <v>36565</v>
      </c>
      <c r="G567">
        <v>1</v>
      </c>
      <c r="H567">
        <v>47.38</v>
      </c>
      <c r="I567" t="s">
        <v>772</v>
      </c>
      <c r="J567" t="s">
        <v>774</v>
      </c>
      <c r="K567" t="s">
        <v>514</v>
      </c>
      <c r="L567" t="s">
        <v>515</v>
      </c>
      <c r="M567" t="s">
        <v>775</v>
      </c>
      <c r="N567" t="s">
        <v>368</v>
      </c>
      <c r="O567">
        <v>648</v>
      </c>
    </row>
    <row r="568" spans="1:15" x14ac:dyDescent="0.3">
      <c r="A568">
        <v>10814</v>
      </c>
      <c r="B568" t="s">
        <v>899</v>
      </c>
      <c r="C568">
        <v>3</v>
      </c>
      <c r="D568" s="131">
        <v>36561</v>
      </c>
      <c r="E568" s="131">
        <v>36589</v>
      </c>
      <c r="F568" s="131">
        <v>36570</v>
      </c>
      <c r="G568">
        <v>3</v>
      </c>
      <c r="H568">
        <v>130.94</v>
      </c>
      <c r="I568" t="s">
        <v>900</v>
      </c>
      <c r="J568" t="s">
        <v>902</v>
      </c>
      <c r="K568" t="s">
        <v>903</v>
      </c>
      <c r="M568" t="s">
        <v>904</v>
      </c>
      <c r="N568" t="s">
        <v>201</v>
      </c>
      <c r="O568">
        <v>2070</v>
      </c>
    </row>
    <row r="569" spans="1:15" x14ac:dyDescent="0.3">
      <c r="A569">
        <v>10815</v>
      </c>
      <c r="B569" t="s">
        <v>800</v>
      </c>
      <c r="C569">
        <v>2</v>
      </c>
      <c r="D569" s="131">
        <v>36561</v>
      </c>
      <c r="E569" s="131">
        <v>36589</v>
      </c>
      <c r="F569" s="131">
        <v>36570</v>
      </c>
      <c r="G569">
        <v>3</v>
      </c>
      <c r="H569">
        <v>14.62</v>
      </c>
      <c r="I569" t="s">
        <v>801</v>
      </c>
      <c r="J569" t="s">
        <v>803</v>
      </c>
      <c r="K569" t="s">
        <v>804</v>
      </c>
      <c r="L569" t="s">
        <v>805</v>
      </c>
      <c r="M569" t="s">
        <v>806</v>
      </c>
      <c r="N569" t="s">
        <v>498</v>
      </c>
      <c r="O569">
        <v>40</v>
      </c>
    </row>
    <row r="570" spans="1:15" x14ac:dyDescent="0.3">
      <c r="A570">
        <v>10816</v>
      </c>
      <c r="B570" t="s">
        <v>491</v>
      </c>
      <c r="C570">
        <v>4</v>
      </c>
      <c r="D570" s="131">
        <v>36562</v>
      </c>
      <c r="E570" s="131">
        <v>36590</v>
      </c>
      <c r="F570" s="131">
        <v>36591</v>
      </c>
      <c r="G570">
        <v>2</v>
      </c>
      <c r="H570">
        <v>719.78</v>
      </c>
      <c r="I570" t="s">
        <v>492</v>
      </c>
      <c r="J570" t="s">
        <v>494</v>
      </c>
      <c r="K570" t="s">
        <v>495</v>
      </c>
      <c r="L570" t="s">
        <v>496</v>
      </c>
      <c r="M570" t="s">
        <v>497</v>
      </c>
      <c r="N570" t="s">
        <v>498</v>
      </c>
      <c r="O570">
        <v>8891</v>
      </c>
    </row>
    <row r="571" spans="1:15" x14ac:dyDescent="0.3">
      <c r="A571">
        <v>10817</v>
      </c>
      <c r="B571" t="s">
        <v>553</v>
      </c>
      <c r="C571">
        <v>3</v>
      </c>
      <c r="D571" s="131">
        <v>36562</v>
      </c>
      <c r="E571" s="131">
        <v>36576</v>
      </c>
      <c r="F571" s="131">
        <v>36569</v>
      </c>
      <c r="G571">
        <v>2</v>
      </c>
      <c r="H571">
        <v>306.07</v>
      </c>
      <c r="I571" t="s">
        <v>554</v>
      </c>
      <c r="J571" t="s">
        <v>556</v>
      </c>
      <c r="K571" t="s">
        <v>557</v>
      </c>
      <c r="M571" t="s">
        <v>558</v>
      </c>
      <c r="N571" t="s">
        <v>203</v>
      </c>
      <c r="O571">
        <v>11490.7</v>
      </c>
    </row>
    <row r="572" spans="1:15" x14ac:dyDescent="0.3">
      <c r="A572">
        <v>10818</v>
      </c>
      <c r="B572" t="s">
        <v>635</v>
      </c>
      <c r="C572">
        <v>7</v>
      </c>
      <c r="D572" s="131">
        <v>36563</v>
      </c>
      <c r="E572" s="131">
        <v>36591</v>
      </c>
      <c r="F572" s="131">
        <v>36568</v>
      </c>
      <c r="G572">
        <v>3</v>
      </c>
      <c r="H572">
        <v>65.48</v>
      </c>
      <c r="I572" t="s">
        <v>636</v>
      </c>
      <c r="J572" t="s">
        <v>638</v>
      </c>
      <c r="K572" t="s">
        <v>639</v>
      </c>
      <c r="M572" t="s">
        <v>640</v>
      </c>
      <c r="N572" t="s">
        <v>213</v>
      </c>
      <c r="O572">
        <v>833</v>
      </c>
    </row>
    <row r="573" spans="1:15" x14ac:dyDescent="0.3">
      <c r="A573">
        <v>10819</v>
      </c>
      <c r="B573" t="s">
        <v>336</v>
      </c>
      <c r="C573">
        <v>2</v>
      </c>
      <c r="D573" s="131">
        <v>36563</v>
      </c>
      <c r="E573" s="131">
        <v>36591</v>
      </c>
      <c r="F573" s="131">
        <v>36572</v>
      </c>
      <c r="G573">
        <v>3</v>
      </c>
      <c r="H573">
        <v>19.760000000000002</v>
      </c>
      <c r="I573" t="s">
        <v>337</v>
      </c>
      <c r="J573" t="s">
        <v>340</v>
      </c>
      <c r="K573" t="s">
        <v>341</v>
      </c>
      <c r="M573" t="s">
        <v>342</v>
      </c>
      <c r="N573" t="s">
        <v>343</v>
      </c>
      <c r="O573">
        <v>477</v>
      </c>
    </row>
    <row r="574" spans="1:15" x14ac:dyDescent="0.3">
      <c r="A574">
        <v>10820</v>
      </c>
      <c r="B574" t="s">
        <v>753</v>
      </c>
      <c r="C574">
        <v>3</v>
      </c>
      <c r="D574" s="131">
        <v>36563</v>
      </c>
      <c r="E574" s="131">
        <v>36591</v>
      </c>
      <c r="F574" s="131">
        <v>36569</v>
      </c>
      <c r="G574">
        <v>2</v>
      </c>
      <c r="H574">
        <v>37.520000000000003</v>
      </c>
      <c r="I574" t="s">
        <v>754</v>
      </c>
      <c r="J574" t="s">
        <v>757</v>
      </c>
      <c r="K574" t="s">
        <v>758</v>
      </c>
      <c r="L574" t="s">
        <v>759</v>
      </c>
      <c r="M574" t="s">
        <v>760</v>
      </c>
      <c r="N574" t="s">
        <v>498</v>
      </c>
      <c r="O574">
        <v>1140</v>
      </c>
    </row>
    <row r="575" spans="1:15" x14ac:dyDescent="0.3">
      <c r="A575">
        <v>10821</v>
      </c>
      <c r="B575" t="s">
        <v>831</v>
      </c>
      <c r="C575">
        <v>1</v>
      </c>
      <c r="D575" s="131">
        <v>36564</v>
      </c>
      <c r="E575" s="131">
        <v>36592</v>
      </c>
      <c r="F575" s="131">
        <v>36571</v>
      </c>
      <c r="G575">
        <v>1</v>
      </c>
      <c r="H575">
        <v>36.68</v>
      </c>
      <c r="I575" t="s">
        <v>832</v>
      </c>
      <c r="J575" t="s">
        <v>834</v>
      </c>
      <c r="K575" t="s">
        <v>835</v>
      </c>
      <c r="L575" t="s">
        <v>836</v>
      </c>
      <c r="M575" t="s">
        <v>837</v>
      </c>
      <c r="N575" t="s">
        <v>498</v>
      </c>
      <c r="O575">
        <v>678</v>
      </c>
    </row>
    <row r="576" spans="1:15" x14ac:dyDescent="0.3">
      <c r="A576">
        <v>10822</v>
      </c>
      <c r="B576" t="s">
        <v>883</v>
      </c>
      <c r="C576">
        <v>6</v>
      </c>
      <c r="D576" s="131">
        <v>36564</v>
      </c>
      <c r="E576" s="131">
        <v>36592</v>
      </c>
      <c r="F576" s="131">
        <v>36572</v>
      </c>
      <c r="G576">
        <v>3</v>
      </c>
      <c r="H576">
        <v>7</v>
      </c>
      <c r="I576" t="s">
        <v>884</v>
      </c>
      <c r="J576" t="s">
        <v>886</v>
      </c>
      <c r="K576" t="s">
        <v>887</v>
      </c>
      <c r="L576" t="s">
        <v>589</v>
      </c>
      <c r="M576" t="s">
        <v>888</v>
      </c>
      <c r="N576" t="s">
        <v>498</v>
      </c>
      <c r="O576">
        <v>237.9</v>
      </c>
    </row>
    <row r="577" spans="1:15" x14ac:dyDescent="0.3">
      <c r="A577">
        <v>10823</v>
      </c>
      <c r="B577" t="s">
        <v>609</v>
      </c>
      <c r="C577">
        <v>5</v>
      </c>
      <c r="D577" s="131">
        <v>36565</v>
      </c>
      <c r="E577" s="131">
        <v>36593</v>
      </c>
      <c r="F577" s="131">
        <v>36569</v>
      </c>
      <c r="G577">
        <v>2</v>
      </c>
      <c r="H577">
        <v>163.97</v>
      </c>
      <c r="I577" t="s">
        <v>610</v>
      </c>
      <c r="J577" t="s">
        <v>612</v>
      </c>
      <c r="K577" t="s">
        <v>613</v>
      </c>
      <c r="L577" t="s">
        <v>614</v>
      </c>
      <c r="M577" t="s">
        <v>615</v>
      </c>
      <c r="N577" t="s">
        <v>507</v>
      </c>
      <c r="O577">
        <v>3107.5</v>
      </c>
    </row>
    <row r="578" spans="1:15" x14ac:dyDescent="0.3">
      <c r="A578">
        <v>10824</v>
      </c>
      <c r="B578" t="s">
        <v>432</v>
      </c>
      <c r="C578">
        <v>8</v>
      </c>
      <c r="D578" s="131">
        <v>36565</v>
      </c>
      <c r="E578" s="131">
        <v>36593</v>
      </c>
      <c r="F578" s="131">
        <v>36586</v>
      </c>
      <c r="G578">
        <v>1</v>
      </c>
      <c r="H578">
        <v>1.23</v>
      </c>
      <c r="I578" t="s">
        <v>433</v>
      </c>
      <c r="J578" t="s">
        <v>435</v>
      </c>
      <c r="K578" t="s">
        <v>436</v>
      </c>
      <c r="M578" t="s">
        <v>437</v>
      </c>
      <c r="N578" t="s">
        <v>283</v>
      </c>
      <c r="O578">
        <v>250.8</v>
      </c>
    </row>
    <row r="579" spans="1:15" x14ac:dyDescent="0.3">
      <c r="A579">
        <v>10825</v>
      </c>
      <c r="B579" t="s">
        <v>377</v>
      </c>
      <c r="C579">
        <v>1</v>
      </c>
      <c r="D579" s="131">
        <v>36565</v>
      </c>
      <c r="E579" s="131">
        <v>36593</v>
      </c>
      <c r="F579" s="131">
        <v>36570</v>
      </c>
      <c r="G579">
        <v>1</v>
      </c>
      <c r="H579">
        <v>79.25</v>
      </c>
      <c r="I579" t="s">
        <v>378</v>
      </c>
      <c r="J579" t="s">
        <v>380</v>
      </c>
      <c r="K579" t="s">
        <v>381</v>
      </c>
      <c r="M579" t="s">
        <v>382</v>
      </c>
      <c r="N579" t="s">
        <v>203</v>
      </c>
      <c r="O579">
        <v>1030.76</v>
      </c>
    </row>
    <row r="580" spans="1:15" x14ac:dyDescent="0.3">
      <c r="A580">
        <v>10826</v>
      </c>
      <c r="B580" t="s">
        <v>294</v>
      </c>
      <c r="C580">
        <v>6</v>
      </c>
      <c r="D580" s="131">
        <v>36568</v>
      </c>
      <c r="E580" s="131">
        <v>36596</v>
      </c>
      <c r="F580" s="131">
        <v>36593</v>
      </c>
      <c r="G580">
        <v>1</v>
      </c>
      <c r="H580">
        <v>7.09</v>
      </c>
      <c r="I580" t="s">
        <v>295</v>
      </c>
      <c r="J580" t="s">
        <v>298</v>
      </c>
      <c r="K580" t="s">
        <v>299</v>
      </c>
      <c r="M580" t="s">
        <v>300</v>
      </c>
      <c r="N580" t="s">
        <v>201</v>
      </c>
      <c r="O580">
        <v>730</v>
      </c>
    </row>
    <row r="581" spans="1:15" x14ac:dyDescent="0.3">
      <c r="A581">
        <v>10827</v>
      </c>
      <c r="B581" t="s">
        <v>311</v>
      </c>
      <c r="C581">
        <v>1</v>
      </c>
      <c r="D581" s="131">
        <v>36568</v>
      </c>
      <c r="E581" s="131">
        <v>36582</v>
      </c>
      <c r="F581" s="131">
        <v>36593</v>
      </c>
      <c r="G581">
        <v>2</v>
      </c>
      <c r="H581">
        <v>63.54</v>
      </c>
      <c r="I581" t="s">
        <v>312</v>
      </c>
      <c r="J581" t="s">
        <v>314</v>
      </c>
      <c r="K581" t="s">
        <v>315</v>
      </c>
      <c r="M581" t="s">
        <v>316</v>
      </c>
      <c r="N581" t="s">
        <v>201</v>
      </c>
      <c r="O581">
        <v>843</v>
      </c>
    </row>
    <row r="582" spans="1:15" x14ac:dyDescent="0.3">
      <c r="A582">
        <v>10828</v>
      </c>
      <c r="B582" t="s">
        <v>747</v>
      </c>
      <c r="C582">
        <v>9</v>
      </c>
      <c r="D582" s="131">
        <v>36569</v>
      </c>
      <c r="E582" s="131">
        <v>36583</v>
      </c>
      <c r="F582" s="131">
        <v>36591</v>
      </c>
      <c r="G582">
        <v>1</v>
      </c>
      <c r="H582">
        <v>90.85</v>
      </c>
      <c r="I582" t="s">
        <v>748</v>
      </c>
      <c r="J582" t="s">
        <v>750</v>
      </c>
      <c r="K582" t="s">
        <v>341</v>
      </c>
      <c r="M582" t="s">
        <v>342</v>
      </c>
      <c r="N582" t="s">
        <v>343</v>
      </c>
      <c r="O582">
        <v>932</v>
      </c>
    </row>
    <row r="583" spans="1:15" x14ac:dyDescent="0.3">
      <c r="A583">
        <v>10829</v>
      </c>
      <c r="B583" t="s">
        <v>545</v>
      </c>
      <c r="C583">
        <v>9</v>
      </c>
      <c r="D583" s="131">
        <v>36569</v>
      </c>
      <c r="E583" s="131">
        <v>36597</v>
      </c>
      <c r="F583" s="131">
        <v>36579</v>
      </c>
      <c r="G583">
        <v>1</v>
      </c>
      <c r="H583">
        <v>154.72</v>
      </c>
      <c r="I583" t="s">
        <v>546</v>
      </c>
      <c r="J583" t="s">
        <v>548</v>
      </c>
      <c r="K583" t="s">
        <v>549</v>
      </c>
      <c r="L583" t="s">
        <v>550</v>
      </c>
      <c r="M583" t="s">
        <v>551</v>
      </c>
      <c r="N583" t="s">
        <v>273</v>
      </c>
      <c r="O583">
        <v>1764</v>
      </c>
    </row>
    <row r="584" spans="1:15" x14ac:dyDescent="0.3">
      <c r="A584">
        <v>10830</v>
      </c>
      <c r="B584" t="s">
        <v>876</v>
      </c>
      <c r="C584">
        <v>4</v>
      </c>
      <c r="D584" s="131">
        <v>36569</v>
      </c>
      <c r="E584" s="131">
        <v>36611</v>
      </c>
      <c r="F584" s="131">
        <v>36577</v>
      </c>
      <c r="G584">
        <v>2</v>
      </c>
      <c r="H584">
        <v>81.83</v>
      </c>
      <c r="I584" t="s">
        <v>877</v>
      </c>
      <c r="J584" t="s">
        <v>879</v>
      </c>
      <c r="K584" t="s">
        <v>365</v>
      </c>
      <c r="L584" t="s">
        <v>366</v>
      </c>
      <c r="M584" t="s">
        <v>880</v>
      </c>
      <c r="N584" t="s">
        <v>368</v>
      </c>
      <c r="O584">
        <v>1974</v>
      </c>
    </row>
    <row r="585" spans="1:15" x14ac:dyDescent="0.3">
      <c r="A585">
        <v>10831</v>
      </c>
      <c r="B585" t="s">
        <v>791</v>
      </c>
      <c r="C585">
        <v>3</v>
      </c>
      <c r="D585" s="131">
        <v>36570</v>
      </c>
      <c r="E585" s="131">
        <v>36598</v>
      </c>
      <c r="F585" s="131">
        <v>36579</v>
      </c>
      <c r="G585">
        <v>2</v>
      </c>
      <c r="H585">
        <v>72.19</v>
      </c>
      <c r="I585" t="s">
        <v>792</v>
      </c>
      <c r="J585" t="s">
        <v>794</v>
      </c>
      <c r="K585" t="s">
        <v>795</v>
      </c>
      <c r="M585" t="s">
        <v>796</v>
      </c>
      <c r="N585" t="s">
        <v>797</v>
      </c>
      <c r="O585">
        <v>2684.4</v>
      </c>
    </row>
    <row r="586" spans="1:15" x14ac:dyDescent="0.3">
      <c r="A586">
        <v>10832</v>
      </c>
      <c r="B586" t="s">
        <v>568</v>
      </c>
      <c r="C586">
        <v>2</v>
      </c>
      <c r="D586" s="131">
        <v>36570</v>
      </c>
      <c r="E586" s="131">
        <v>36598</v>
      </c>
      <c r="F586" s="131">
        <v>36575</v>
      </c>
      <c r="G586">
        <v>2</v>
      </c>
      <c r="H586">
        <v>43.26</v>
      </c>
      <c r="I586" t="s">
        <v>569</v>
      </c>
      <c r="J586" t="s">
        <v>571</v>
      </c>
      <c r="K586" t="s">
        <v>572</v>
      </c>
      <c r="M586" t="s">
        <v>573</v>
      </c>
      <c r="N586" t="s">
        <v>201</v>
      </c>
      <c r="O586">
        <v>568.95000000000005</v>
      </c>
    </row>
    <row r="587" spans="1:15" x14ac:dyDescent="0.3">
      <c r="A587">
        <v>10833</v>
      </c>
      <c r="B587" t="s">
        <v>690</v>
      </c>
      <c r="C587">
        <v>6</v>
      </c>
      <c r="D587" s="131">
        <v>36571</v>
      </c>
      <c r="E587" s="131">
        <v>36599</v>
      </c>
      <c r="F587" s="131">
        <v>36579</v>
      </c>
      <c r="G587">
        <v>2</v>
      </c>
      <c r="H587">
        <v>71.489999999999995</v>
      </c>
      <c r="I587" t="s">
        <v>691</v>
      </c>
      <c r="J587" t="s">
        <v>693</v>
      </c>
      <c r="K587" t="s">
        <v>694</v>
      </c>
      <c r="M587" t="s">
        <v>695</v>
      </c>
      <c r="N587" t="s">
        <v>203</v>
      </c>
      <c r="O587">
        <v>1007.7</v>
      </c>
    </row>
    <row r="588" spans="1:15" x14ac:dyDescent="0.3">
      <c r="A588">
        <v>10834</v>
      </c>
      <c r="B588" t="s">
        <v>876</v>
      </c>
      <c r="C588">
        <v>1</v>
      </c>
      <c r="D588" s="131">
        <v>36571</v>
      </c>
      <c r="E588" s="131">
        <v>36599</v>
      </c>
      <c r="F588" s="131">
        <v>36575</v>
      </c>
      <c r="G588">
        <v>3</v>
      </c>
      <c r="H588">
        <v>29.78</v>
      </c>
      <c r="I588" t="s">
        <v>877</v>
      </c>
      <c r="J588" t="s">
        <v>879</v>
      </c>
      <c r="K588" t="s">
        <v>365</v>
      </c>
      <c r="L588" t="s">
        <v>366</v>
      </c>
      <c r="M588" t="s">
        <v>880</v>
      </c>
      <c r="N588" t="s">
        <v>368</v>
      </c>
      <c r="O588">
        <v>1508.12</v>
      </c>
    </row>
    <row r="589" spans="1:15" x14ac:dyDescent="0.3">
      <c r="A589">
        <v>10835</v>
      </c>
      <c r="B589" t="s">
        <v>242</v>
      </c>
      <c r="C589">
        <v>1</v>
      </c>
      <c r="D589" s="131">
        <v>36571</v>
      </c>
      <c r="E589" s="131">
        <v>36599</v>
      </c>
      <c r="F589" s="131">
        <v>36577</v>
      </c>
      <c r="G589">
        <v>3</v>
      </c>
      <c r="H589">
        <v>69.53</v>
      </c>
      <c r="I589" t="s">
        <v>990</v>
      </c>
      <c r="J589" t="s">
        <v>246</v>
      </c>
      <c r="K589" t="s">
        <v>247</v>
      </c>
      <c r="M589" t="s">
        <v>248</v>
      </c>
      <c r="N589" t="s">
        <v>203</v>
      </c>
      <c r="O589">
        <v>851</v>
      </c>
    </row>
    <row r="590" spans="1:15" x14ac:dyDescent="0.3">
      <c r="A590">
        <v>10836</v>
      </c>
      <c r="B590" t="s">
        <v>400</v>
      </c>
      <c r="C590">
        <v>7</v>
      </c>
      <c r="D590" s="131">
        <v>36572</v>
      </c>
      <c r="E590" s="131">
        <v>36600</v>
      </c>
      <c r="F590" s="131">
        <v>36577</v>
      </c>
      <c r="G590">
        <v>1</v>
      </c>
      <c r="H590">
        <v>411.88</v>
      </c>
      <c r="I590" t="s">
        <v>401</v>
      </c>
      <c r="J590" t="s">
        <v>404</v>
      </c>
      <c r="K590" t="s">
        <v>405</v>
      </c>
      <c r="M590" t="s">
        <v>406</v>
      </c>
      <c r="N590" t="s">
        <v>216</v>
      </c>
      <c r="O590">
        <v>4705.5</v>
      </c>
    </row>
    <row r="591" spans="1:15" x14ac:dyDescent="0.3">
      <c r="A591">
        <v>10837</v>
      </c>
      <c r="B591" t="s">
        <v>276</v>
      </c>
      <c r="C591">
        <v>9</v>
      </c>
      <c r="D591" s="131">
        <v>36572</v>
      </c>
      <c r="E591" s="131">
        <v>36600</v>
      </c>
      <c r="F591" s="131">
        <v>36579</v>
      </c>
      <c r="G591">
        <v>3</v>
      </c>
      <c r="H591">
        <v>13.32</v>
      </c>
      <c r="I591" t="s">
        <v>277</v>
      </c>
      <c r="J591" t="s">
        <v>280</v>
      </c>
      <c r="K591" t="s">
        <v>281</v>
      </c>
      <c r="M591" t="s">
        <v>282</v>
      </c>
      <c r="N591" t="s">
        <v>283</v>
      </c>
      <c r="O591">
        <v>1254</v>
      </c>
    </row>
    <row r="592" spans="1:15" x14ac:dyDescent="0.3">
      <c r="A592">
        <v>10838</v>
      </c>
      <c r="B592" t="s">
        <v>618</v>
      </c>
      <c r="C592">
        <v>3</v>
      </c>
      <c r="D592" s="131">
        <v>36575</v>
      </c>
      <c r="E592" s="131">
        <v>36603</v>
      </c>
      <c r="F592" s="131">
        <v>36579</v>
      </c>
      <c r="G592">
        <v>3</v>
      </c>
      <c r="H592">
        <v>59.28</v>
      </c>
      <c r="I592" t="s">
        <v>619</v>
      </c>
      <c r="J592" t="s">
        <v>621</v>
      </c>
      <c r="K592" t="s">
        <v>622</v>
      </c>
      <c r="L592" t="s">
        <v>623</v>
      </c>
      <c r="M592" t="s">
        <v>624</v>
      </c>
      <c r="N592" t="s">
        <v>507</v>
      </c>
      <c r="O592">
        <v>2584.5</v>
      </c>
    </row>
    <row r="593" spans="1:15" x14ac:dyDescent="0.3">
      <c r="A593">
        <v>10839</v>
      </c>
      <c r="B593" t="s">
        <v>876</v>
      </c>
      <c r="C593">
        <v>3</v>
      </c>
      <c r="D593" s="131">
        <v>36575</v>
      </c>
      <c r="E593" s="131">
        <v>36603</v>
      </c>
      <c r="F593" s="131">
        <v>36578</v>
      </c>
      <c r="G593">
        <v>3</v>
      </c>
      <c r="H593">
        <v>35.43</v>
      </c>
      <c r="I593" t="s">
        <v>877</v>
      </c>
      <c r="J593" t="s">
        <v>879</v>
      </c>
      <c r="K593" t="s">
        <v>365</v>
      </c>
      <c r="L593" t="s">
        <v>366</v>
      </c>
      <c r="M593" t="s">
        <v>880</v>
      </c>
      <c r="N593" t="s">
        <v>368</v>
      </c>
      <c r="O593">
        <v>919.5</v>
      </c>
    </row>
    <row r="594" spans="1:15" x14ac:dyDescent="0.3">
      <c r="A594">
        <v>10840</v>
      </c>
      <c r="B594" t="s">
        <v>618</v>
      </c>
      <c r="C594">
        <v>4</v>
      </c>
      <c r="D594" s="131">
        <v>36575</v>
      </c>
      <c r="E594" s="131">
        <v>36617</v>
      </c>
      <c r="F594" s="131">
        <v>36603</v>
      </c>
      <c r="G594">
        <v>2</v>
      </c>
      <c r="H594">
        <v>2.71</v>
      </c>
      <c r="I594" t="s">
        <v>619</v>
      </c>
      <c r="J594" t="s">
        <v>621</v>
      </c>
      <c r="K594" t="s">
        <v>622</v>
      </c>
      <c r="L594" t="s">
        <v>623</v>
      </c>
      <c r="M594" t="s">
        <v>624</v>
      </c>
      <c r="N594" t="s">
        <v>507</v>
      </c>
      <c r="O594">
        <v>264</v>
      </c>
    </row>
    <row r="595" spans="1:15" x14ac:dyDescent="0.3">
      <c r="A595">
        <v>10841</v>
      </c>
      <c r="B595" t="s">
        <v>840</v>
      </c>
      <c r="C595">
        <v>5</v>
      </c>
      <c r="D595" s="131">
        <v>36576</v>
      </c>
      <c r="E595" s="131">
        <v>36604</v>
      </c>
      <c r="F595" s="131">
        <v>36584</v>
      </c>
      <c r="G595">
        <v>2</v>
      </c>
      <c r="H595">
        <v>424.3</v>
      </c>
      <c r="I595" t="s">
        <v>841</v>
      </c>
      <c r="J595" t="s">
        <v>843</v>
      </c>
      <c r="K595" t="s">
        <v>844</v>
      </c>
      <c r="M595" t="s">
        <v>845</v>
      </c>
      <c r="N595" t="s">
        <v>649</v>
      </c>
      <c r="O595">
        <v>4581</v>
      </c>
    </row>
    <row r="596" spans="1:15" x14ac:dyDescent="0.3">
      <c r="A596">
        <v>10842</v>
      </c>
      <c r="B596" t="s">
        <v>871</v>
      </c>
      <c r="C596">
        <v>1</v>
      </c>
      <c r="D596" s="131">
        <v>36576</v>
      </c>
      <c r="E596" s="131">
        <v>36604</v>
      </c>
      <c r="F596" s="131">
        <v>36584</v>
      </c>
      <c r="G596">
        <v>3</v>
      </c>
      <c r="H596">
        <v>54.42</v>
      </c>
      <c r="I596" t="s">
        <v>872</v>
      </c>
      <c r="J596" t="s">
        <v>874</v>
      </c>
      <c r="K596" t="s">
        <v>256</v>
      </c>
      <c r="M596" t="s">
        <v>710</v>
      </c>
      <c r="N596" t="s">
        <v>258</v>
      </c>
      <c r="O596">
        <v>975</v>
      </c>
    </row>
    <row r="597" spans="1:15" x14ac:dyDescent="0.3">
      <c r="A597">
        <v>10843</v>
      </c>
      <c r="B597" t="s">
        <v>899</v>
      </c>
      <c r="C597">
        <v>4</v>
      </c>
      <c r="D597" s="131">
        <v>36577</v>
      </c>
      <c r="E597" s="131">
        <v>36605</v>
      </c>
      <c r="F597" s="131">
        <v>36582</v>
      </c>
      <c r="G597">
        <v>2</v>
      </c>
      <c r="H597">
        <v>9.26</v>
      </c>
      <c r="I597" t="s">
        <v>900</v>
      </c>
      <c r="J597" t="s">
        <v>902</v>
      </c>
      <c r="K597" t="s">
        <v>903</v>
      </c>
      <c r="M597" t="s">
        <v>904</v>
      </c>
      <c r="N597" t="s">
        <v>201</v>
      </c>
      <c r="O597">
        <v>212</v>
      </c>
    </row>
    <row r="598" spans="1:15" x14ac:dyDescent="0.3">
      <c r="A598">
        <v>10844</v>
      </c>
      <c r="B598" t="s">
        <v>713</v>
      </c>
      <c r="C598">
        <v>8</v>
      </c>
      <c r="D598" s="131">
        <v>36577</v>
      </c>
      <c r="E598" s="131">
        <v>36605</v>
      </c>
      <c r="F598" s="131">
        <v>36582</v>
      </c>
      <c r="G598">
        <v>2</v>
      </c>
      <c r="H598">
        <v>25.22</v>
      </c>
      <c r="I598" t="s">
        <v>714</v>
      </c>
      <c r="J598" t="s">
        <v>716</v>
      </c>
      <c r="K598" t="s">
        <v>717</v>
      </c>
      <c r="M598" t="s">
        <v>718</v>
      </c>
      <c r="N598" t="s">
        <v>216</v>
      </c>
      <c r="O598">
        <v>735</v>
      </c>
    </row>
    <row r="599" spans="1:15" x14ac:dyDescent="0.3">
      <c r="A599">
        <v>10845</v>
      </c>
      <c r="B599" t="s">
        <v>740</v>
      </c>
      <c r="C599">
        <v>8</v>
      </c>
      <c r="D599" s="131">
        <v>36577</v>
      </c>
      <c r="E599" s="131">
        <v>36591</v>
      </c>
      <c r="F599" s="131">
        <v>36586</v>
      </c>
      <c r="G599">
        <v>1</v>
      </c>
      <c r="H599">
        <v>212.98</v>
      </c>
      <c r="I599" t="s">
        <v>741</v>
      </c>
      <c r="J599" t="s">
        <v>743</v>
      </c>
      <c r="K599" t="s">
        <v>744</v>
      </c>
      <c r="M599" t="s">
        <v>745</v>
      </c>
      <c r="N599" t="s">
        <v>203</v>
      </c>
      <c r="O599">
        <v>4059</v>
      </c>
    </row>
    <row r="600" spans="1:15" x14ac:dyDescent="0.3">
      <c r="A600">
        <v>10846</v>
      </c>
      <c r="B600" t="s">
        <v>840</v>
      </c>
      <c r="C600">
        <v>2</v>
      </c>
      <c r="D600" s="131">
        <v>36578</v>
      </c>
      <c r="E600" s="131">
        <v>36620</v>
      </c>
      <c r="F600" s="131">
        <v>36579</v>
      </c>
      <c r="G600">
        <v>3</v>
      </c>
      <c r="H600">
        <v>56.46</v>
      </c>
      <c r="I600" t="s">
        <v>841</v>
      </c>
      <c r="J600" t="s">
        <v>843</v>
      </c>
      <c r="K600" t="s">
        <v>844</v>
      </c>
      <c r="M600" t="s">
        <v>845</v>
      </c>
      <c r="N600" t="s">
        <v>649</v>
      </c>
      <c r="O600">
        <v>1112</v>
      </c>
    </row>
    <row r="601" spans="1:15" x14ac:dyDescent="0.3">
      <c r="A601">
        <v>10847</v>
      </c>
      <c r="B601" t="s">
        <v>800</v>
      </c>
      <c r="C601">
        <v>4</v>
      </c>
      <c r="D601" s="131">
        <v>36578</v>
      </c>
      <c r="E601" s="131">
        <v>36592</v>
      </c>
      <c r="F601" s="131">
        <v>36597</v>
      </c>
      <c r="G601">
        <v>3</v>
      </c>
      <c r="H601">
        <v>487.57</v>
      </c>
      <c r="I601" t="s">
        <v>801</v>
      </c>
      <c r="J601" t="s">
        <v>803</v>
      </c>
      <c r="K601" t="s">
        <v>804</v>
      </c>
      <c r="L601" t="s">
        <v>805</v>
      </c>
      <c r="M601" t="s">
        <v>806</v>
      </c>
      <c r="N601" t="s">
        <v>498</v>
      </c>
      <c r="O601">
        <v>6164.9</v>
      </c>
    </row>
    <row r="602" spans="1:15" x14ac:dyDescent="0.3">
      <c r="A602">
        <v>10848</v>
      </c>
      <c r="B602" t="s">
        <v>370</v>
      </c>
      <c r="C602">
        <v>7</v>
      </c>
      <c r="D602" s="131">
        <v>36579</v>
      </c>
      <c r="E602" s="131">
        <v>36607</v>
      </c>
      <c r="F602" s="131">
        <v>36584</v>
      </c>
      <c r="G602">
        <v>2</v>
      </c>
      <c r="H602">
        <v>38.24</v>
      </c>
      <c r="I602" t="s">
        <v>371</v>
      </c>
      <c r="J602" t="s">
        <v>373</v>
      </c>
      <c r="K602" t="s">
        <v>271</v>
      </c>
      <c r="M602" t="s">
        <v>374</v>
      </c>
      <c r="N602" t="s">
        <v>273</v>
      </c>
      <c r="O602">
        <v>931.5</v>
      </c>
    </row>
    <row r="603" spans="1:15" x14ac:dyDescent="0.3">
      <c r="A603">
        <v>10849</v>
      </c>
      <c r="B603" t="s">
        <v>553</v>
      </c>
      <c r="C603">
        <v>9</v>
      </c>
      <c r="D603" s="131">
        <v>36579</v>
      </c>
      <c r="E603" s="131">
        <v>36607</v>
      </c>
      <c r="F603" s="131">
        <v>36586</v>
      </c>
      <c r="G603">
        <v>2</v>
      </c>
      <c r="H603">
        <v>0.56000000000000005</v>
      </c>
      <c r="I603" t="s">
        <v>554</v>
      </c>
      <c r="J603" t="s">
        <v>556</v>
      </c>
      <c r="K603" t="s">
        <v>557</v>
      </c>
      <c r="M603" t="s">
        <v>558</v>
      </c>
      <c r="N603" t="s">
        <v>203</v>
      </c>
      <c r="O603">
        <v>1052.1400000000001</v>
      </c>
    </row>
    <row r="604" spans="1:15" x14ac:dyDescent="0.3">
      <c r="A604">
        <v>10850</v>
      </c>
      <c r="B604" t="s">
        <v>899</v>
      </c>
      <c r="C604">
        <v>1</v>
      </c>
      <c r="D604" s="131">
        <v>36579</v>
      </c>
      <c r="E604" s="131">
        <v>36621</v>
      </c>
      <c r="F604" s="131">
        <v>36586</v>
      </c>
      <c r="G604">
        <v>1</v>
      </c>
      <c r="H604">
        <v>49.19</v>
      </c>
      <c r="I604" t="s">
        <v>900</v>
      </c>
      <c r="J604" t="s">
        <v>902</v>
      </c>
      <c r="K604" t="s">
        <v>903</v>
      </c>
      <c r="M604" t="s">
        <v>904</v>
      </c>
      <c r="N604" t="s">
        <v>201</v>
      </c>
      <c r="O604">
        <v>740</v>
      </c>
    </row>
    <row r="605" spans="1:15" x14ac:dyDescent="0.3">
      <c r="A605">
        <v>10851</v>
      </c>
      <c r="B605" t="s">
        <v>771</v>
      </c>
      <c r="C605">
        <v>5</v>
      </c>
      <c r="D605" s="131">
        <v>36582</v>
      </c>
      <c r="E605" s="131">
        <v>36610</v>
      </c>
      <c r="F605" s="131">
        <v>36589</v>
      </c>
      <c r="G605">
        <v>1</v>
      </c>
      <c r="H605">
        <v>160.55000000000001</v>
      </c>
      <c r="I605" t="s">
        <v>772</v>
      </c>
      <c r="J605" t="s">
        <v>774</v>
      </c>
      <c r="K605" t="s">
        <v>514</v>
      </c>
      <c r="L605" t="s">
        <v>515</v>
      </c>
      <c r="M605" t="s">
        <v>775</v>
      </c>
      <c r="N605" t="s">
        <v>368</v>
      </c>
      <c r="O605">
        <v>2740</v>
      </c>
    </row>
    <row r="606" spans="1:15" x14ac:dyDescent="0.3">
      <c r="A606">
        <v>10852</v>
      </c>
      <c r="B606" t="s">
        <v>753</v>
      </c>
      <c r="C606">
        <v>8</v>
      </c>
      <c r="D606" s="131">
        <v>36582</v>
      </c>
      <c r="E606" s="131">
        <v>36596</v>
      </c>
      <c r="F606" s="131">
        <v>36586</v>
      </c>
      <c r="G606">
        <v>1</v>
      </c>
      <c r="H606">
        <v>174.05</v>
      </c>
      <c r="I606" t="s">
        <v>754</v>
      </c>
      <c r="J606" t="s">
        <v>757</v>
      </c>
      <c r="K606" t="s">
        <v>758</v>
      </c>
      <c r="L606" t="s">
        <v>759</v>
      </c>
      <c r="M606" t="s">
        <v>760</v>
      </c>
      <c r="N606" t="s">
        <v>498</v>
      </c>
      <c r="O606">
        <v>2984</v>
      </c>
    </row>
    <row r="607" spans="1:15" x14ac:dyDescent="0.3">
      <c r="A607">
        <v>10853</v>
      </c>
      <c r="B607" t="s">
        <v>286</v>
      </c>
      <c r="C607">
        <v>9</v>
      </c>
      <c r="D607" s="131">
        <v>36583</v>
      </c>
      <c r="E607" s="131">
        <v>36611</v>
      </c>
      <c r="F607" s="131">
        <v>36590</v>
      </c>
      <c r="G607">
        <v>2</v>
      </c>
      <c r="H607">
        <v>53.83</v>
      </c>
      <c r="I607" t="s">
        <v>287</v>
      </c>
      <c r="J607" t="s">
        <v>289</v>
      </c>
      <c r="K607" t="s">
        <v>290</v>
      </c>
      <c r="M607" t="s">
        <v>291</v>
      </c>
      <c r="N607" t="s">
        <v>203</v>
      </c>
      <c r="O607">
        <v>625</v>
      </c>
    </row>
    <row r="608" spans="1:15" x14ac:dyDescent="0.3">
      <c r="A608">
        <v>10854</v>
      </c>
      <c r="B608" t="s">
        <v>400</v>
      </c>
      <c r="C608">
        <v>3</v>
      </c>
      <c r="D608" s="131">
        <v>36583</v>
      </c>
      <c r="E608" s="131">
        <v>36611</v>
      </c>
      <c r="F608" s="131">
        <v>36592</v>
      </c>
      <c r="G608">
        <v>2</v>
      </c>
      <c r="H608">
        <v>100.22</v>
      </c>
      <c r="I608" t="s">
        <v>401</v>
      </c>
      <c r="J608" t="s">
        <v>404</v>
      </c>
      <c r="K608" t="s">
        <v>405</v>
      </c>
      <c r="M608" t="s">
        <v>406</v>
      </c>
      <c r="N608" t="s">
        <v>216</v>
      </c>
      <c r="O608">
        <v>3490</v>
      </c>
    </row>
    <row r="609" spans="1:15" x14ac:dyDescent="0.3">
      <c r="A609">
        <v>10855</v>
      </c>
      <c r="B609" t="s">
        <v>681</v>
      </c>
      <c r="C609">
        <v>3</v>
      </c>
      <c r="D609" s="131">
        <v>36583</v>
      </c>
      <c r="E609" s="131">
        <v>36611</v>
      </c>
      <c r="F609" s="131">
        <v>36591</v>
      </c>
      <c r="G609">
        <v>1</v>
      </c>
      <c r="H609">
        <v>170.97</v>
      </c>
      <c r="I609" t="s">
        <v>682</v>
      </c>
      <c r="J609" t="s">
        <v>684</v>
      </c>
      <c r="K609" t="s">
        <v>685</v>
      </c>
      <c r="L609" t="s">
        <v>686</v>
      </c>
      <c r="M609" t="s">
        <v>687</v>
      </c>
      <c r="N609" t="s">
        <v>498</v>
      </c>
      <c r="O609">
        <v>2275.25</v>
      </c>
    </row>
    <row r="610" spans="1:15" x14ac:dyDescent="0.3">
      <c r="A610">
        <v>10856</v>
      </c>
      <c r="B610" t="s">
        <v>261</v>
      </c>
      <c r="C610">
        <v>3</v>
      </c>
      <c r="D610" s="131">
        <v>36584</v>
      </c>
      <c r="E610" s="131">
        <v>36612</v>
      </c>
      <c r="F610" s="131">
        <v>36597</v>
      </c>
      <c r="G610">
        <v>2</v>
      </c>
      <c r="H610">
        <v>58.43</v>
      </c>
      <c r="I610" t="s">
        <v>262</v>
      </c>
      <c r="J610" t="s">
        <v>264</v>
      </c>
      <c r="K610" t="s">
        <v>256</v>
      </c>
      <c r="M610" t="s">
        <v>265</v>
      </c>
      <c r="N610" t="s">
        <v>258</v>
      </c>
      <c r="O610">
        <v>660</v>
      </c>
    </row>
    <row r="611" spans="1:15" x14ac:dyDescent="0.3">
      <c r="A611">
        <v>10857</v>
      </c>
      <c r="B611" t="s">
        <v>276</v>
      </c>
      <c r="C611">
        <v>8</v>
      </c>
      <c r="D611" s="131">
        <v>36584</v>
      </c>
      <c r="E611" s="131">
        <v>36612</v>
      </c>
      <c r="F611" s="131">
        <v>36593</v>
      </c>
      <c r="G611">
        <v>2</v>
      </c>
      <c r="H611">
        <v>188.85</v>
      </c>
      <c r="I611" t="s">
        <v>277</v>
      </c>
      <c r="J611" t="s">
        <v>280</v>
      </c>
      <c r="K611" t="s">
        <v>281</v>
      </c>
      <c r="M611" t="s">
        <v>282</v>
      </c>
      <c r="N611" t="s">
        <v>283</v>
      </c>
      <c r="O611">
        <v>2630.95</v>
      </c>
    </row>
    <row r="612" spans="1:15" x14ac:dyDescent="0.3">
      <c r="A612">
        <v>10858</v>
      </c>
      <c r="B612" t="s">
        <v>560</v>
      </c>
      <c r="C612">
        <v>2</v>
      </c>
      <c r="D612" s="131">
        <v>36584</v>
      </c>
      <c r="E612" s="131">
        <v>36613</v>
      </c>
      <c r="F612" s="131">
        <v>36590</v>
      </c>
      <c r="G612">
        <v>1</v>
      </c>
      <c r="H612">
        <v>52.51</v>
      </c>
      <c r="I612" t="s">
        <v>561</v>
      </c>
      <c r="J612" t="s">
        <v>563</v>
      </c>
      <c r="K612" t="s">
        <v>564</v>
      </c>
      <c r="M612" t="s">
        <v>565</v>
      </c>
      <c r="N612" t="s">
        <v>201</v>
      </c>
      <c r="O612">
        <v>649</v>
      </c>
    </row>
    <row r="613" spans="1:15" x14ac:dyDescent="0.3">
      <c r="A613">
        <v>10859</v>
      </c>
      <c r="B613" t="s">
        <v>131</v>
      </c>
      <c r="C613">
        <v>1</v>
      </c>
      <c r="D613" s="131">
        <v>36584</v>
      </c>
      <c r="E613" s="131">
        <v>36613</v>
      </c>
      <c r="F613" s="131">
        <v>36589</v>
      </c>
      <c r="G613">
        <v>2</v>
      </c>
      <c r="H613">
        <v>76.099999999999994</v>
      </c>
      <c r="I613" t="s">
        <v>439</v>
      </c>
      <c r="J613" t="s">
        <v>441</v>
      </c>
      <c r="K613" t="s">
        <v>442</v>
      </c>
      <c r="M613" t="s">
        <v>443</v>
      </c>
      <c r="N613" t="s">
        <v>203</v>
      </c>
      <c r="O613">
        <v>1438.25</v>
      </c>
    </row>
    <row r="614" spans="1:15" x14ac:dyDescent="0.3">
      <c r="A614">
        <v>10860</v>
      </c>
      <c r="B614" t="s">
        <v>446</v>
      </c>
      <c r="C614">
        <v>3</v>
      </c>
      <c r="D614" s="131">
        <v>36584</v>
      </c>
      <c r="E614" s="131">
        <v>36613</v>
      </c>
      <c r="F614" s="131">
        <v>36591</v>
      </c>
      <c r="G614">
        <v>3</v>
      </c>
      <c r="H614">
        <v>19.260000000000002</v>
      </c>
      <c r="I614" t="s">
        <v>447</v>
      </c>
      <c r="J614" t="s">
        <v>449</v>
      </c>
      <c r="K614" t="s">
        <v>389</v>
      </c>
      <c r="M614" t="s">
        <v>390</v>
      </c>
      <c r="N614" t="s">
        <v>201</v>
      </c>
      <c r="O614">
        <v>519</v>
      </c>
    </row>
    <row r="615" spans="1:15" x14ac:dyDescent="0.3">
      <c r="A615">
        <v>10861</v>
      </c>
      <c r="B615" t="s">
        <v>938</v>
      </c>
      <c r="C615">
        <v>4</v>
      </c>
      <c r="D615" s="131">
        <v>36586</v>
      </c>
      <c r="E615" s="131">
        <v>36614</v>
      </c>
      <c r="F615" s="131">
        <v>36604</v>
      </c>
      <c r="G615">
        <v>2</v>
      </c>
      <c r="H615">
        <v>14.93</v>
      </c>
      <c r="I615" t="s">
        <v>939</v>
      </c>
      <c r="J615" t="s">
        <v>980</v>
      </c>
      <c r="K615" t="s">
        <v>942</v>
      </c>
      <c r="L615" t="s">
        <v>589</v>
      </c>
      <c r="M615" t="s">
        <v>981</v>
      </c>
      <c r="N615" t="s">
        <v>498</v>
      </c>
      <c r="O615">
        <v>3523.4</v>
      </c>
    </row>
    <row r="616" spans="1:15" x14ac:dyDescent="0.3">
      <c r="A616">
        <v>10862</v>
      </c>
      <c r="B616" t="s">
        <v>593</v>
      </c>
      <c r="C616">
        <v>8</v>
      </c>
      <c r="D616" s="131">
        <v>36586</v>
      </c>
      <c r="E616" s="131">
        <v>36628</v>
      </c>
      <c r="F616" s="131">
        <v>36589</v>
      </c>
      <c r="G616">
        <v>2</v>
      </c>
      <c r="H616">
        <v>53.23</v>
      </c>
      <c r="I616" t="s">
        <v>594</v>
      </c>
      <c r="J616" t="s">
        <v>596</v>
      </c>
      <c r="K616" t="s">
        <v>597</v>
      </c>
      <c r="M616" t="s">
        <v>598</v>
      </c>
      <c r="N616" t="s">
        <v>203</v>
      </c>
      <c r="O616">
        <v>581</v>
      </c>
    </row>
    <row r="617" spans="1:15" x14ac:dyDescent="0.3">
      <c r="A617">
        <v>10863</v>
      </c>
      <c r="B617" t="s">
        <v>519</v>
      </c>
      <c r="C617">
        <v>4</v>
      </c>
      <c r="D617" s="131">
        <v>36589</v>
      </c>
      <c r="E617" s="131">
        <v>36617</v>
      </c>
      <c r="F617" s="131">
        <v>36604</v>
      </c>
      <c r="G617">
        <v>2</v>
      </c>
      <c r="H617">
        <v>30.26</v>
      </c>
      <c r="I617" t="s">
        <v>520</v>
      </c>
      <c r="J617" t="s">
        <v>522</v>
      </c>
      <c r="K617" t="s">
        <v>523</v>
      </c>
      <c r="L617" t="s">
        <v>524</v>
      </c>
      <c r="M617" t="s">
        <v>525</v>
      </c>
      <c r="N617" t="s">
        <v>507</v>
      </c>
      <c r="O617">
        <v>519</v>
      </c>
    </row>
    <row r="618" spans="1:15" x14ac:dyDescent="0.3">
      <c r="A618">
        <v>10864</v>
      </c>
      <c r="B618" t="s">
        <v>267</v>
      </c>
      <c r="C618">
        <v>4</v>
      </c>
      <c r="D618" s="131">
        <v>36589</v>
      </c>
      <c r="E618" s="131">
        <v>36617</v>
      </c>
      <c r="F618" s="131">
        <v>36596</v>
      </c>
      <c r="G618">
        <v>2</v>
      </c>
      <c r="H618">
        <v>3.04</v>
      </c>
      <c r="I618" t="s">
        <v>268</v>
      </c>
      <c r="J618" t="s">
        <v>982</v>
      </c>
      <c r="K618" t="s">
        <v>983</v>
      </c>
      <c r="L618" t="s">
        <v>984</v>
      </c>
      <c r="M618" t="s">
        <v>985</v>
      </c>
      <c r="N618" t="s">
        <v>273</v>
      </c>
      <c r="O618">
        <v>282</v>
      </c>
    </row>
    <row r="619" spans="1:15" x14ac:dyDescent="0.3">
      <c r="A619">
        <v>10865</v>
      </c>
      <c r="B619" t="s">
        <v>740</v>
      </c>
      <c r="C619">
        <v>2</v>
      </c>
      <c r="D619" s="131">
        <v>36589</v>
      </c>
      <c r="E619" s="131">
        <v>36603</v>
      </c>
      <c r="F619" s="131">
        <v>36599</v>
      </c>
      <c r="G619">
        <v>1</v>
      </c>
      <c r="H619">
        <v>348.14</v>
      </c>
      <c r="I619" t="s">
        <v>741</v>
      </c>
      <c r="J619" t="s">
        <v>743</v>
      </c>
      <c r="K619" t="s">
        <v>744</v>
      </c>
      <c r="M619" t="s">
        <v>745</v>
      </c>
      <c r="N619" t="s">
        <v>203</v>
      </c>
      <c r="O619">
        <v>17250</v>
      </c>
    </row>
    <row r="620" spans="1:15" x14ac:dyDescent="0.3">
      <c r="A620">
        <v>10866</v>
      </c>
      <c r="B620" t="s">
        <v>276</v>
      </c>
      <c r="C620">
        <v>5</v>
      </c>
      <c r="D620" s="131">
        <v>36590</v>
      </c>
      <c r="E620" s="131">
        <v>36618</v>
      </c>
      <c r="F620" s="131">
        <v>36599</v>
      </c>
      <c r="G620">
        <v>1</v>
      </c>
      <c r="H620">
        <v>109.11</v>
      </c>
      <c r="I620" t="s">
        <v>277</v>
      </c>
      <c r="J620" t="s">
        <v>280</v>
      </c>
      <c r="K620" t="s">
        <v>281</v>
      </c>
      <c r="M620" t="s">
        <v>282</v>
      </c>
      <c r="N620" t="s">
        <v>283</v>
      </c>
      <c r="O620">
        <v>1461.6</v>
      </c>
    </row>
    <row r="621" spans="1:15" x14ac:dyDescent="0.3">
      <c r="A621">
        <v>10867</v>
      </c>
      <c r="B621" t="s">
        <v>627</v>
      </c>
      <c r="C621">
        <v>6</v>
      </c>
      <c r="D621" s="131">
        <v>36590</v>
      </c>
      <c r="E621" s="131">
        <v>36632</v>
      </c>
      <c r="F621" s="131">
        <v>36598</v>
      </c>
      <c r="G621">
        <v>1</v>
      </c>
      <c r="H621">
        <v>1.93</v>
      </c>
      <c r="I621" t="s">
        <v>628</v>
      </c>
      <c r="J621" t="s">
        <v>630</v>
      </c>
      <c r="K621" t="s">
        <v>631</v>
      </c>
      <c r="L621" t="s">
        <v>496</v>
      </c>
      <c r="M621" t="s">
        <v>632</v>
      </c>
      <c r="N621" t="s">
        <v>498</v>
      </c>
      <c r="O621">
        <v>98.4</v>
      </c>
    </row>
    <row r="622" spans="1:15" x14ac:dyDescent="0.3">
      <c r="A622">
        <v>10868</v>
      </c>
      <c r="B622" t="s">
        <v>734</v>
      </c>
      <c r="C622">
        <v>7</v>
      </c>
      <c r="D622" s="131">
        <v>36591</v>
      </c>
      <c r="E622" s="131">
        <v>36619</v>
      </c>
      <c r="F622" s="131">
        <v>36610</v>
      </c>
      <c r="G622">
        <v>2</v>
      </c>
      <c r="H622">
        <v>191.27</v>
      </c>
      <c r="I622" t="s">
        <v>735</v>
      </c>
      <c r="J622" t="s">
        <v>737</v>
      </c>
      <c r="K622" t="s">
        <v>365</v>
      </c>
      <c r="L622" t="s">
        <v>366</v>
      </c>
      <c r="M622" t="s">
        <v>738</v>
      </c>
      <c r="N622" t="s">
        <v>368</v>
      </c>
      <c r="O622">
        <v>2004.6</v>
      </c>
    </row>
    <row r="623" spans="1:15" x14ac:dyDescent="0.3">
      <c r="A623">
        <v>10869</v>
      </c>
      <c r="B623" t="s">
        <v>808</v>
      </c>
      <c r="C623">
        <v>5</v>
      </c>
      <c r="D623" s="131">
        <v>36591</v>
      </c>
      <c r="E623" s="131">
        <v>36619</v>
      </c>
      <c r="F623" s="131">
        <v>36596</v>
      </c>
      <c r="G623">
        <v>1</v>
      </c>
      <c r="H623">
        <v>143.28</v>
      </c>
      <c r="I623" t="s">
        <v>809</v>
      </c>
      <c r="J623" t="s">
        <v>811</v>
      </c>
      <c r="K623" t="s">
        <v>271</v>
      </c>
      <c r="M623" t="s">
        <v>812</v>
      </c>
      <c r="N623" t="s">
        <v>273</v>
      </c>
      <c r="O623">
        <v>1630</v>
      </c>
    </row>
    <row r="624" spans="1:15" x14ac:dyDescent="0.3">
      <c r="A624">
        <v>10870</v>
      </c>
      <c r="B624" t="s">
        <v>954</v>
      </c>
      <c r="C624">
        <v>5</v>
      </c>
      <c r="D624" s="131">
        <v>36591</v>
      </c>
      <c r="E624" s="131">
        <v>36619</v>
      </c>
      <c r="F624" s="131">
        <v>36600</v>
      </c>
      <c r="G624">
        <v>3</v>
      </c>
      <c r="H624">
        <v>12.04</v>
      </c>
      <c r="I624" t="s">
        <v>988</v>
      </c>
      <c r="J624" t="s">
        <v>957</v>
      </c>
      <c r="K624" t="s">
        <v>958</v>
      </c>
      <c r="M624" t="s">
        <v>959</v>
      </c>
      <c r="N624" t="s">
        <v>960</v>
      </c>
      <c r="O624">
        <v>160</v>
      </c>
    </row>
    <row r="625" spans="1:15" x14ac:dyDescent="0.3">
      <c r="A625">
        <v>10871</v>
      </c>
      <c r="B625" t="s">
        <v>311</v>
      </c>
      <c r="C625">
        <v>9</v>
      </c>
      <c r="D625" s="131">
        <v>36592</v>
      </c>
      <c r="E625" s="131">
        <v>36620</v>
      </c>
      <c r="F625" s="131">
        <v>36597</v>
      </c>
      <c r="G625">
        <v>2</v>
      </c>
      <c r="H625">
        <v>112.27</v>
      </c>
      <c r="I625" t="s">
        <v>312</v>
      </c>
      <c r="J625" t="s">
        <v>314</v>
      </c>
      <c r="K625" t="s">
        <v>315</v>
      </c>
      <c r="M625" t="s">
        <v>316</v>
      </c>
      <c r="N625" t="s">
        <v>201</v>
      </c>
      <c r="O625">
        <v>2083.4</v>
      </c>
    </row>
    <row r="626" spans="1:15" x14ac:dyDescent="0.3">
      <c r="A626">
        <v>10872</v>
      </c>
      <c r="B626" t="s">
        <v>477</v>
      </c>
      <c r="C626">
        <v>5</v>
      </c>
      <c r="D626" s="131">
        <v>36592</v>
      </c>
      <c r="E626" s="131">
        <v>36620</v>
      </c>
      <c r="F626" s="131">
        <v>36596</v>
      </c>
      <c r="G626">
        <v>2</v>
      </c>
      <c r="H626">
        <v>175.32</v>
      </c>
      <c r="I626" t="s">
        <v>478</v>
      </c>
      <c r="J626" t="s">
        <v>480</v>
      </c>
      <c r="K626" t="s">
        <v>481</v>
      </c>
      <c r="M626" t="s">
        <v>482</v>
      </c>
      <c r="N626" t="s">
        <v>215</v>
      </c>
      <c r="O626">
        <v>2166.8000000000002</v>
      </c>
    </row>
    <row r="627" spans="1:15" x14ac:dyDescent="0.3">
      <c r="A627">
        <v>10873</v>
      </c>
      <c r="B627" t="s">
        <v>946</v>
      </c>
      <c r="C627">
        <v>4</v>
      </c>
      <c r="D627" s="131">
        <v>36593</v>
      </c>
      <c r="E627" s="131">
        <v>36621</v>
      </c>
      <c r="F627" s="131">
        <v>36596</v>
      </c>
      <c r="G627">
        <v>1</v>
      </c>
      <c r="H627">
        <v>0.82</v>
      </c>
      <c r="I627" t="s">
        <v>947</v>
      </c>
      <c r="J627" t="s">
        <v>950</v>
      </c>
      <c r="K627" t="s">
        <v>951</v>
      </c>
      <c r="M627" t="s">
        <v>952</v>
      </c>
      <c r="N627" t="s">
        <v>929</v>
      </c>
      <c r="O627">
        <v>336.8</v>
      </c>
    </row>
    <row r="628" spans="1:15" x14ac:dyDescent="0.3">
      <c r="A628">
        <v>10874</v>
      </c>
      <c r="B628" t="s">
        <v>477</v>
      </c>
      <c r="C628">
        <v>5</v>
      </c>
      <c r="D628" s="131">
        <v>36593</v>
      </c>
      <c r="E628" s="131">
        <v>36621</v>
      </c>
      <c r="F628" s="131">
        <v>36598</v>
      </c>
      <c r="G628">
        <v>2</v>
      </c>
      <c r="H628">
        <v>19.579999999999998</v>
      </c>
      <c r="I628" t="s">
        <v>478</v>
      </c>
      <c r="J628" t="s">
        <v>480</v>
      </c>
      <c r="K628" t="s">
        <v>481</v>
      </c>
      <c r="M628" t="s">
        <v>482</v>
      </c>
      <c r="N628" t="s">
        <v>215</v>
      </c>
      <c r="O628">
        <v>310</v>
      </c>
    </row>
    <row r="629" spans="1:15" x14ac:dyDescent="0.3">
      <c r="A629">
        <v>10875</v>
      </c>
      <c r="B629" t="s">
        <v>276</v>
      </c>
      <c r="C629">
        <v>4</v>
      </c>
      <c r="D629" s="131">
        <v>36593</v>
      </c>
      <c r="E629" s="131">
        <v>36621</v>
      </c>
      <c r="F629" s="131">
        <v>36618</v>
      </c>
      <c r="G629">
        <v>2</v>
      </c>
      <c r="H629">
        <v>32.369999999999997</v>
      </c>
      <c r="I629" t="s">
        <v>277</v>
      </c>
      <c r="J629" t="s">
        <v>280</v>
      </c>
      <c r="K629" t="s">
        <v>281</v>
      </c>
      <c r="M629" t="s">
        <v>282</v>
      </c>
      <c r="N629" t="s">
        <v>283</v>
      </c>
      <c r="O629">
        <v>729.5</v>
      </c>
    </row>
    <row r="630" spans="1:15" x14ac:dyDescent="0.3">
      <c r="A630">
        <v>10876</v>
      </c>
      <c r="B630" t="s">
        <v>311</v>
      </c>
      <c r="C630">
        <v>7</v>
      </c>
      <c r="D630" s="131">
        <v>36596</v>
      </c>
      <c r="E630" s="131">
        <v>36624</v>
      </c>
      <c r="F630" s="131">
        <v>36599</v>
      </c>
      <c r="G630">
        <v>3</v>
      </c>
      <c r="H630">
        <v>60.42</v>
      </c>
      <c r="I630" t="s">
        <v>312</v>
      </c>
      <c r="J630" t="s">
        <v>314</v>
      </c>
      <c r="K630" t="s">
        <v>315</v>
      </c>
      <c r="M630" t="s">
        <v>316</v>
      </c>
      <c r="N630" t="s">
        <v>201</v>
      </c>
      <c r="O630">
        <v>917</v>
      </c>
    </row>
    <row r="631" spans="1:15" x14ac:dyDescent="0.3">
      <c r="A631">
        <v>10877</v>
      </c>
      <c r="B631" t="s">
        <v>771</v>
      </c>
      <c r="C631">
        <v>1</v>
      </c>
      <c r="D631" s="131">
        <v>36596</v>
      </c>
      <c r="E631" s="131">
        <v>36624</v>
      </c>
      <c r="F631" s="131">
        <v>36606</v>
      </c>
      <c r="G631">
        <v>1</v>
      </c>
      <c r="H631">
        <v>38.06</v>
      </c>
      <c r="I631" t="s">
        <v>772</v>
      </c>
      <c r="J631" t="s">
        <v>774</v>
      </c>
      <c r="K631" t="s">
        <v>514</v>
      </c>
      <c r="L631" t="s">
        <v>515</v>
      </c>
      <c r="M631" t="s">
        <v>775</v>
      </c>
      <c r="N631" t="s">
        <v>368</v>
      </c>
      <c r="O631">
        <v>2086</v>
      </c>
    </row>
    <row r="632" spans="1:15" x14ac:dyDescent="0.3">
      <c r="A632">
        <v>10878</v>
      </c>
      <c r="B632" t="s">
        <v>740</v>
      </c>
      <c r="C632">
        <v>4</v>
      </c>
      <c r="D632" s="131">
        <v>36597</v>
      </c>
      <c r="E632" s="131">
        <v>36625</v>
      </c>
      <c r="F632" s="131">
        <v>36599</v>
      </c>
      <c r="G632">
        <v>1</v>
      </c>
      <c r="H632">
        <v>46.69</v>
      </c>
      <c r="I632" t="s">
        <v>741</v>
      </c>
      <c r="J632" t="s">
        <v>743</v>
      </c>
      <c r="K632" t="s">
        <v>744</v>
      </c>
      <c r="M632" t="s">
        <v>745</v>
      </c>
      <c r="N632" t="s">
        <v>203</v>
      </c>
      <c r="O632">
        <v>1620</v>
      </c>
    </row>
    <row r="633" spans="1:15" x14ac:dyDescent="0.3">
      <c r="A633">
        <v>10879</v>
      </c>
      <c r="B633" t="s">
        <v>946</v>
      </c>
      <c r="C633">
        <v>3</v>
      </c>
      <c r="D633" s="131">
        <v>36597</v>
      </c>
      <c r="E633" s="131">
        <v>36625</v>
      </c>
      <c r="F633" s="131">
        <v>36599</v>
      </c>
      <c r="G633">
        <v>3</v>
      </c>
      <c r="H633">
        <v>8.5</v>
      </c>
      <c r="I633" t="s">
        <v>947</v>
      </c>
      <c r="J633" t="s">
        <v>950</v>
      </c>
      <c r="K633" t="s">
        <v>951</v>
      </c>
      <c r="M633" t="s">
        <v>952</v>
      </c>
      <c r="N633" t="s">
        <v>929</v>
      </c>
      <c r="O633">
        <v>611.29999999999995</v>
      </c>
    </row>
    <row r="634" spans="1:15" x14ac:dyDescent="0.3">
      <c r="A634">
        <v>10880</v>
      </c>
      <c r="B634" t="s">
        <v>432</v>
      </c>
      <c r="C634">
        <v>7</v>
      </c>
      <c r="D634" s="131">
        <v>36597</v>
      </c>
      <c r="E634" s="131">
        <v>36639</v>
      </c>
      <c r="F634" s="131">
        <v>36605</v>
      </c>
      <c r="G634">
        <v>1</v>
      </c>
      <c r="H634">
        <v>88.01</v>
      </c>
      <c r="I634" t="s">
        <v>433</v>
      </c>
      <c r="J634" t="s">
        <v>435</v>
      </c>
      <c r="K634" t="s">
        <v>436</v>
      </c>
      <c r="M634" t="s">
        <v>437</v>
      </c>
      <c r="N634" t="s">
        <v>283</v>
      </c>
      <c r="O634">
        <v>1875</v>
      </c>
    </row>
    <row r="635" spans="1:15" x14ac:dyDescent="0.3">
      <c r="A635">
        <v>10881</v>
      </c>
      <c r="B635" t="s">
        <v>336</v>
      </c>
      <c r="C635">
        <v>4</v>
      </c>
      <c r="D635" s="131">
        <v>36598</v>
      </c>
      <c r="E635" s="131">
        <v>36626</v>
      </c>
      <c r="F635" s="131">
        <v>36605</v>
      </c>
      <c r="G635">
        <v>1</v>
      </c>
      <c r="H635">
        <v>2.84</v>
      </c>
      <c r="I635" t="s">
        <v>337</v>
      </c>
      <c r="J635" t="s">
        <v>340</v>
      </c>
      <c r="K635" t="s">
        <v>341</v>
      </c>
      <c r="M635" t="s">
        <v>342</v>
      </c>
      <c r="N635" t="s">
        <v>343</v>
      </c>
      <c r="O635">
        <v>150</v>
      </c>
    </row>
    <row r="636" spans="1:15" x14ac:dyDescent="0.3">
      <c r="A636">
        <v>10882</v>
      </c>
      <c r="B636" t="s">
        <v>800</v>
      </c>
      <c r="C636">
        <v>4</v>
      </c>
      <c r="D636" s="131">
        <v>36598</v>
      </c>
      <c r="E636" s="131">
        <v>36626</v>
      </c>
      <c r="F636" s="131">
        <v>36607</v>
      </c>
      <c r="G636">
        <v>3</v>
      </c>
      <c r="H636">
        <v>23.1</v>
      </c>
      <c r="I636" t="s">
        <v>801</v>
      </c>
      <c r="J636" t="s">
        <v>803</v>
      </c>
      <c r="K636" t="s">
        <v>804</v>
      </c>
      <c r="L636" t="s">
        <v>805</v>
      </c>
      <c r="M636" t="s">
        <v>806</v>
      </c>
      <c r="N636" t="s">
        <v>498</v>
      </c>
      <c r="O636">
        <v>988.4</v>
      </c>
    </row>
    <row r="637" spans="1:15" x14ac:dyDescent="0.3">
      <c r="A637">
        <v>10883</v>
      </c>
      <c r="B637" t="s">
        <v>627</v>
      </c>
      <c r="C637">
        <v>8</v>
      </c>
      <c r="D637" s="131">
        <v>36599</v>
      </c>
      <c r="E637" s="131">
        <v>36627</v>
      </c>
      <c r="F637" s="131">
        <v>36607</v>
      </c>
      <c r="G637">
        <v>3</v>
      </c>
      <c r="H637">
        <v>0.53</v>
      </c>
      <c r="I637" t="s">
        <v>628</v>
      </c>
      <c r="J637" t="s">
        <v>630</v>
      </c>
      <c r="K637" t="s">
        <v>631</v>
      </c>
      <c r="L637" t="s">
        <v>496</v>
      </c>
      <c r="M637" t="s">
        <v>632</v>
      </c>
      <c r="N637" t="s">
        <v>498</v>
      </c>
      <c r="O637">
        <v>36</v>
      </c>
    </row>
    <row r="638" spans="1:15" x14ac:dyDescent="0.3">
      <c r="A638">
        <v>10884</v>
      </c>
      <c r="B638" t="s">
        <v>601</v>
      </c>
      <c r="C638">
        <v>4</v>
      </c>
      <c r="D638" s="131">
        <v>36599</v>
      </c>
      <c r="E638" s="131">
        <v>36627</v>
      </c>
      <c r="F638" s="131">
        <v>36600</v>
      </c>
      <c r="G638">
        <v>2</v>
      </c>
      <c r="H638">
        <v>90.97</v>
      </c>
      <c r="I638" t="s">
        <v>602</v>
      </c>
      <c r="J638" t="s">
        <v>604</v>
      </c>
      <c r="K638" t="s">
        <v>605</v>
      </c>
      <c r="L638" t="s">
        <v>606</v>
      </c>
      <c r="M638" t="s">
        <v>607</v>
      </c>
      <c r="N638" t="s">
        <v>498</v>
      </c>
      <c r="O638">
        <v>1450.6</v>
      </c>
    </row>
    <row r="639" spans="1:15" x14ac:dyDescent="0.3">
      <c r="A639">
        <v>10885</v>
      </c>
      <c r="B639" t="s">
        <v>840</v>
      </c>
      <c r="C639">
        <v>6</v>
      </c>
      <c r="D639" s="131">
        <v>36599</v>
      </c>
      <c r="E639" s="131">
        <v>36627</v>
      </c>
      <c r="F639" s="131">
        <v>36605</v>
      </c>
      <c r="G639">
        <v>3</v>
      </c>
      <c r="H639">
        <v>5.64</v>
      </c>
      <c r="I639" t="s">
        <v>841</v>
      </c>
      <c r="J639" t="s">
        <v>843</v>
      </c>
      <c r="K639" t="s">
        <v>844</v>
      </c>
      <c r="M639" t="s">
        <v>845</v>
      </c>
      <c r="N639" t="s">
        <v>649</v>
      </c>
      <c r="O639">
        <v>1209</v>
      </c>
    </row>
    <row r="640" spans="1:15" x14ac:dyDescent="0.3">
      <c r="A640">
        <v>10886</v>
      </c>
      <c r="B640" t="s">
        <v>510</v>
      </c>
      <c r="C640">
        <v>1</v>
      </c>
      <c r="D640" s="131">
        <v>36600</v>
      </c>
      <c r="E640" s="131">
        <v>36628</v>
      </c>
      <c r="F640" s="131">
        <v>36617</v>
      </c>
      <c r="G640">
        <v>1</v>
      </c>
      <c r="H640">
        <v>4.99</v>
      </c>
      <c r="I640" t="s">
        <v>511</v>
      </c>
      <c r="J640" t="s">
        <v>513</v>
      </c>
      <c r="K640" t="s">
        <v>514</v>
      </c>
      <c r="L640" t="s">
        <v>515</v>
      </c>
      <c r="M640" t="s">
        <v>516</v>
      </c>
      <c r="N640" t="s">
        <v>368</v>
      </c>
      <c r="O640">
        <v>3127.5</v>
      </c>
    </row>
    <row r="641" spans="1:15" x14ac:dyDescent="0.3">
      <c r="A641">
        <v>10887</v>
      </c>
      <c r="B641" t="s">
        <v>469</v>
      </c>
      <c r="C641">
        <v>8</v>
      </c>
      <c r="D641" s="131">
        <v>36600</v>
      </c>
      <c r="E641" s="131">
        <v>36628</v>
      </c>
      <c r="F641" s="131">
        <v>36603</v>
      </c>
      <c r="G641">
        <v>3</v>
      </c>
      <c r="H641">
        <v>1.25</v>
      </c>
      <c r="I641" t="s">
        <v>986</v>
      </c>
      <c r="J641" t="s">
        <v>472</v>
      </c>
      <c r="K641" t="s">
        <v>473</v>
      </c>
      <c r="M641" t="s">
        <v>987</v>
      </c>
      <c r="N641" t="s">
        <v>215</v>
      </c>
      <c r="O641">
        <v>70</v>
      </c>
    </row>
    <row r="642" spans="1:15" x14ac:dyDescent="0.3">
      <c r="A642">
        <v>10888</v>
      </c>
      <c r="B642" t="s">
        <v>477</v>
      </c>
      <c r="C642">
        <v>1</v>
      </c>
      <c r="D642" s="131">
        <v>36603</v>
      </c>
      <c r="E642" s="131">
        <v>36631</v>
      </c>
      <c r="F642" s="131">
        <v>36610</v>
      </c>
      <c r="G642">
        <v>2</v>
      </c>
      <c r="H642">
        <v>51.87</v>
      </c>
      <c r="I642" t="s">
        <v>478</v>
      </c>
      <c r="J642" t="s">
        <v>480</v>
      </c>
      <c r="K642" t="s">
        <v>481</v>
      </c>
      <c r="M642" t="s">
        <v>482</v>
      </c>
      <c r="N642" t="s">
        <v>215</v>
      </c>
      <c r="O642">
        <v>605</v>
      </c>
    </row>
    <row r="643" spans="1:15" x14ac:dyDescent="0.3">
      <c r="A643">
        <v>10889</v>
      </c>
      <c r="B643" t="s">
        <v>753</v>
      </c>
      <c r="C643">
        <v>9</v>
      </c>
      <c r="D643" s="131">
        <v>36603</v>
      </c>
      <c r="E643" s="131">
        <v>36631</v>
      </c>
      <c r="F643" s="131">
        <v>36610</v>
      </c>
      <c r="G643">
        <v>3</v>
      </c>
      <c r="H643">
        <v>280.61</v>
      </c>
      <c r="I643" t="s">
        <v>754</v>
      </c>
      <c r="J643" t="s">
        <v>757</v>
      </c>
      <c r="K643" t="s">
        <v>758</v>
      </c>
      <c r="L643" t="s">
        <v>759</v>
      </c>
      <c r="M643" t="s">
        <v>760</v>
      </c>
      <c r="N643" t="s">
        <v>498</v>
      </c>
      <c r="O643">
        <v>11380</v>
      </c>
    </row>
    <row r="644" spans="1:15" x14ac:dyDescent="0.3">
      <c r="A644">
        <v>10890</v>
      </c>
      <c r="B644" t="s">
        <v>385</v>
      </c>
      <c r="C644">
        <v>7</v>
      </c>
      <c r="D644" s="131">
        <v>36603</v>
      </c>
      <c r="E644" s="131">
        <v>36631</v>
      </c>
      <c r="F644" s="131">
        <v>36605</v>
      </c>
      <c r="G644">
        <v>1</v>
      </c>
      <c r="H644">
        <v>32.76</v>
      </c>
      <c r="I644" t="s">
        <v>386</v>
      </c>
      <c r="J644" t="s">
        <v>388</v>
      </c>
      <c r="K644" t="s">
        <v>389</v>
      </c>
      <c r="M644" t="s">
        <v>390</v>
      </c>
      <c r="N644" t="s">
        <v>201</v>
      </c>
      <c r="O644">
        <v>860.1</v>
      </c>
    </row>
    <row r="645" spans="1:15" x14ac:dyDescent="0.3">
      <c r="A645">
        <v>10891</v>
      </c>
      <c r="B645" t="s">
        <v>593</v>
      </c>
      <c r="C645">
        <v>7</v>
      </c>
      <c r="D645" s="131">
        <v>36604</v>
      </c>
      <c r="E645" s="131">
        <v>36632</v>
      </c>
      <c r="F645" s="131">
        <v>36606</v>
      </c>
      <c r="G645">
        <v>2</v>
      </c>
      <c r="H645">
        <v>20.37</v>
      </c>
      <c r="I645" t="s">
        <v>594</v>
      </c>
      <c r="J645" t="s">
        <v>596</v>
      </c>
      <c r="K645" t="s">
        <v>597</v>
      </c>
      <c r="M645" t="s">
        <v>598</v>
      </c>
      <c r="N645" t="s">
        <v>203</v>
      </c>
      <c r="O645">
        <v>388.35</v>
      </c>
    </row>
    <row r="646" spans="1:15" x14ac:dyDescent="0.3">
      <c r="A646">
        <v>10892</v>
      </c>
      <c r="B646" t="s">
        <v>643</v>
      </c>
      <c r="C646">
        <v>4</v>
      </c>
      <c r="D646" s="131">
        <v>36604</v>
      </c>
      <c r="E646" s="131">
        <v>36632</v>
      </c>
      <c r="F646" s="131">
        <v>36606</v>
      </c>
      <c r="G646">
        <v>2</v>
      </c>
      <c r="H646">
        <v>120.27</v>
      </c>
      <c r="I646" t="s">
        <v>644</v>
      </c>
      <c r="J646" t="s">
        <v>646</v>
      </c>
      <c r="K646" t="s">
        <v>647</v>
      </c>
      <c r="M646" t="s">
        <v>648</v>
      </c>
      <c r="N646" t="s">
        <v>649</v>
      </c>
      <c r="O646">
        <v>2200</v>
      </c>
    </row>
    <row r="647" spans="1:15" x14ac:dyDescent="0.3">
      <c r="A647">
        <v>10893</v>
      </c>
      <c r="B647" t="s">
        <v>553</v>
      </c>
      <c r="C647">
        <v>9</v>
      </c>
      <c r="D647" s="131">
        <v>36605</v>
      </c>
      <c r="E647" s="131">
        <v>36633</v>
      </c>
      <c r="F647" s="131">
        <v>36607</v>
      </c>
      <c r="G647">
        <v>2</v>
      </c>
      <c r="H647">
        <v>77.78</v>
      </c>
      <c r="I647" t="s">
        <v>554</v>
      </c>
      <c r="J647" t="s">
        <v>556</v>
      </c>
      <c r="K647" t="s">
        <v>557</v>
      </c>
      <c r="M647" t="s">
        <v>558</v>
      </c>
      <c r="N647" t="s">
        <v>203</v>
      </c>
      <c r="O647">
        <v>5502.11</v>
      </c>
    </row>
    <row r="648" spans="1:15" x14ac:dyDescent="0.3">
      <c r="A648">
        <v>10894</v>
      </c>
      <c r="B648" t="s">
        <v>800</v>
      </c>
      <c r="C648">
        <v>1</v>
      </c>
      <c r="D648" s="131">
        <v>36605</v>
      </c>
      <c r="E648" s="131">
        <v>36633</v>
      </c>
      <c r="F648" s="131">
        <v>36607</v>
      </c>
      <c r="G648">
        <v>1</v>
      </c>
      <c r="H648">
        <v>116.13</v>
      </c>
      <c r="I648" t="s">
        <v>801</v>
      </c>
      <c r="J648" t="s">
        <v>803</v>
      </c>
      <c r="K648" t="s">
        <v>804</v>
      </c>
      <c r="L648" t="s">
        <v>805</v>
      </c>
      <c r="M648" t="s">
        <v>806</v>
      </c>
      <c r="N648" t="s">
        <v>498</v>
      </c>
      <c r="O648">
        <v>2898</v>
      </c>
    </row>
    <row r="649" spans="1:15" x14ac:dyDescent="0.3">
      <c r="A649">
        <v>10895</v>
      </c>
      <c r="B649" t="s">
        <v>400</v>
      </c>
      <c r="C649">
        <v>3</v>
      </c>
      <c r="D649" s="131">
        <v>36605</v>
      </c>
      <c r="E649" s="131">
        <v>36633</v>
      </c>
      <c r="F649" s="131">
        <v>36610</v>
      </c>
      <c r="G649">
        <v>1</v>
      </c>
      <c r="H649">
        <v>162.75</v>
      </c>
      <c r="I649" t="s">
        <v>401</v>
      </c>
      <c r="J649" t="s">
        <v>404</v>
      </c>
      <c r="K649" t="s">
        <v>405</v>
      </c>
      <c r="M649" t="s">
        <v>406</v>
      </c>
      <c r="N649" t="s">
        <v>216</v>
      </c>
      <c r="O649">
        <v>6379.4</v>
      </c>
    </row>
    <row r="650" spans="1:15" x14ac:dyDescent="0.3">
      <c r="A650">
        <v>10896</v>
      </c>
      <c r="B650" t="s">
        <v>643</v>
      </c>
      <c r="C650">
        <v>7</v>
      </c>
      <c r="D650" s="131">
        <v>36606</v>
      </c>
      <c r="E650" s="131">
        <v>36634</v>
      </c>
      <c r="F650" s="131">
        <v>36614</v>
      </c>
      <c r="G650">
        <v>3</v>
      </c>
      <c r="H650">
        <v>32.450000000000003</v>
      </c>
      <c r="I650" t="s">
        <v>644</v>
      </c>
      <c r="J650" t="s">
        <v>646</v>
      </c>
      <c r="K650" t="s">
        <v>647</v>
      </c>
      <c r="M650" t="s">
        <v>648</v>
      </c>
      <c r="N650" t="s">
        <v>649</v>
      </c>
      <c r="O650">
        <v>750.5</v>
      </c>
    </row>
    <row r="651" spans="1:15" x14ac:dyDescent="0.3">
      <c r="A651">
        <v>10897</v>
      </c>
      <c r="B651" t="s">
        <v>536</v>
      </c>
      <c r="C651">
        <v>3</v>
      </c>
      <c r="D651" s="131">
        <v>36606</v>
      </c>
      <c r="E651" s="131">
        <v>36634</v>
      </c>
      <c r="F651" s="131">
        <v>36612</v>
      </c>
      <c r="G651">
        <v>2</v>
      </c>
      <c r="H651">
        <v>603.54</v>
      </c>
      <c r="I651" t="s">
        <v>537</v>
      </c>
      <c r="J651" t="s">
        <v>539</v>
      </c>
      <c r="K651" t="s">
        <v>540</v>
      </c>
      <c r="L651" t="s">
        <v>541</v>
      </c>
      <c r="N651" t="s">
        <v>542</v>
      </c>
      <c r="O651">
        <v>10835.24</v>
      </c>
    </row>
    <row r="652" spans="1:15" x14ac:dyDescent="0.3">
      <c r="A652">
        <v>10898</v>
      </c>
      <c r="B652" t="s">
        <v>675</v>
      </c>
      <c r="C652">
        <v>4</v>
      </c>
      <c r="D652" s="131">
        <v>36607</v>
      </c>
      <c r="E652" s="131">
        <v>36635</v>
      </c>
      <c r="F652" s="131">
        <v>36621</v>
      </c>
      <c r="G652">
        <v>2</v>
      </c>
      <c r="H652">
        <v>1.27</v>
      </c>
      <c r="I652" t="s">
        <v>676</v>
      </c>
      <c r="J652" t="s">
        <v>678</v>
      </c>
      <c r="K652" t="s">
        <v>341</v>
      </c>
      <c r="M652" t="s">
        <v>342</v>
      </c>
      <c r="N652" t="s">
        <v>343</v>
      </c>
      <c r="O652">
        <v>30</v>
      </c>
    </row>
    <row r="653" spans="1:15" x14ac:dyDescent="0.3">
      <c r="A653">
        <v>10899</v>
      </c>
      <c r="B653" t="s">
        <v>609</v>
      </c>
      <c r="C653">
        <v>5</v>
      </c>
      <c r="D653" s="131">
        <v>36607</v>
      </c>
      <c r="E653" s="131">
        <v>36635</v>
      </c>
      <c r="F653" s="131">
        <v>36613</v>
      </c>
      <c r="G653">
        <v>3</v>
      </c>
      <c r="H653">
        <v>1.21</v>
      </c>
      <c r="I653" t="s">
        <v>610</v>
      </c>
      <c r="J653" t="s">
        <v>612</v>
      </c>
      <c r="K653" t="s">
        <v>613</v>
      </c>
      <c r="L653" t="s">
        <v>614</v>
      </c>
      <c r="M653" t="s">
        <v>615</v>
      </c>
      <c r="N653" t="s">
        <v>507</v>
      </c>
      <c r="O653">
        <v>144</v>
      </c>
    </row>
    <row r="654" spans="1:15" x14ac:dyDescent="0.3">
      <c r="A654">
        <v>10900</v>
      </c>
      <c r="B654" t="s">
        <v>931</v>
      </c>
      <c r="C654">
        <v>1</v>
      </c>
      <c r="D654" s="131">
        <v>36607</v>
      </c>
      <c r="E654" s="131">
        <v>36635</v>
      </c>
      <c r="F654" s="131">
        <v>36619</v>
      </c>
      <c r="G654">
        <v>2</v>
      </c>
      <c r="H654">
        <v>1.66</v>
      </c>
      <c r="I654" t="s">
        <v>932</v>
      </c>
      <c r="J654" t="s">
        <v>934</v>
      </c>
      <c r="K654" t="s">
        <v>935</v>
      </c>
      <c r="L654" t="s">
        <v>366</v>
      </c>
      <c r="M654" t="s">
        <v>936</v>
      </c>
      <c r="N654" t="s">
        <v>368</v>
      </c>
      <c r="O654">
        <v>45</v>
      </c>
    </row>
    <row r="655" spans="1:15" x14ac:dyDescent="0.3">
      <c r="A655">
        <v>10901</v>
      </c>
      <c r="B655" t="s">
        <v>519</v>
      </c>
      <c r="C655">
        <v>4</v>
      </c>
      <c r="D655" s="131">
        <v>36610</v>
      </c>
      <c r="E655" s="131">
        <v>36638</v>
      </c>
      <c r="F655" s="131">
        <v>36613</v>
      </c>
      <c r="G655">
        <v>1</v>
      </c>
      <c r="H655">
        <v>62.09</v>
      </c>
      <c r="I655" t="s">
        <v>520</v>
      </c>
      <c r="J655" t="s">
        <v>522</v>
      </c>
      <c r="K655" t="s">
        <v>523</v>
      </c>
      <c r="L655" t="s">
        <v>524</v>
      </c>
      <c r="M655" t="s">
        <v>525</v>
      </c>
      <c r="N655" t="s">
        <v>507</v>
      </c>
      <c r="O655">
        <v>934.5</v>
      </c>
    </row>
    <row r="656" spans="1:15" x14ac:dyDescent="0.3">
      <c r="A656">
        <v>10902</v>
      </c>
      <c r="B656" t="s">
        <v>432</v>
      </c>
      <c r="C656">
        <v>1</v>
      </c>
      <c r="D656" s="131">
        <v>36610</v>
      </c>
      <c r="E656" s="131">
        <v>36638</v>
      </c>
      <c r="F656" s="131">
        <v>36618</v>
      </c>
      <c r="G656">
        <v>1</v>
      </c>
      <c r="H656">
        <v>44.15</v>
      </c>
      <c r="I656" t="s">
        <v>433</v>
      </c>
      <c r="J656" t="s">
        <v>435</v>
      </c>
      <c r="K656" t="s">
        <v>436</v>
      </c>
      <c r="M656" t="s">
        <v>437</v>
      </c>
      <c r="N656" t="s">
        <v>283</v>
      </c>
      <c r="O656">
        <v>1015.8</v>
      </c>
    </row>
    <row r="657" spans="1:15" x14ac:dyDescent="0.3">
      <c r="A657">
        <v>10903</v>
      </c>
      <c r="B657" t="s">
        <v>510</v>
      </c>
      <c r="C657">
        <v>3</v>
      </c>
      <c r="D657" s="131">
        <v>36611</v>
      </c>
      <c r="E657" s="131">
        <v>36639</v>
      </c>
      <c r="F657" s="131">
        <v>36619</v>
      </c>
      <c r="G657">
        <v>3</v>
      </c>
      <c r="H657">
        <v>36.71</v>
      </c>
      <c r="I657" t="s">
        <v>511</v>
      </c>
      <c r="J657" t="s">
        <v>513</v>
      </c>
      <c r="K657" t="s">
        <v>514</v>
      </c>
      <c r="L657" t="s">
        <v>515</v>
      </c>
      <c r="M657" t="s">
        <v>516</v>
      </c>
      <c r="N657" t="s">
        <v>368</v>
      </c>
      <c r="O657">
        <v>932.05</v>
      </c>
    </row>
    <row r="658" spans="1:15" x14ac:dyDescent="0.3">
      <c r="A658">
        <v>10904</v>
      </c>
      <c r="B658" t="s">
        <v>938</v>
      </c>
      <c r="C658">
        <v>3</v>
      </c>
      <c r="D658" s="131">
        <v>36611</v>
      </c>
      <c r="E658" s="131">
        <v>36639</v>
      </c>
      <c r="F658" s="131">
        <v>36614</v>
      </c>
      <c r="G658">
        <v>3</v>
      </c>
      <c r="H658">
        <v>162.94999999999999</v>
      </c>
      <c r="I658" t="s">
        <v>939</v>
      </c>
      <c r="J658" t="s">
        <v>980</v>
      </c>
      <c r="K658" t="s">
        <v>942</v>
      </c>
      <c r="L658" t="s">
        <v>589</v>
      </c>
      <c r="M658" t="s">
        <v>981</v>
      </c>
      <c r="N658" t="s">
        <v>498</v>
      </c>
      <c r="O658">
        <v>1924.25</v>
      </c>
    </row>
    <row r="659" spans="1:15" x14ac:dyDescent="0.3">
      <c r="A659">
        <v>10905</v>
      </c>
      <c r="B659" t="s">
        <v>931</v>
      </c>
      <c r="C659">
        <v>9</v>
      </c>
      <c r="D659" s="131">
        <v>36611</v>
      </c>
      <c r="E659" s="131">
        <v>36639</v>
      </c>
      <c r="F659" s="131">
        <v>36621</v>
      </c>
      <c r="G659">
        <v>2</v>
      </c>
      <c r="H659">
        <v>13.72</v>
      </c>
      <c r="I659" t="s">
        <v>932</v>
      </c>
      <c r="J659" t="s">
        <v>934</v>
      </c>
      <c r="K659" t="s">
        <v>935</v>
      </c>
      <c r="L659" t="s">
        <v>366</v>
      </c>
      <c r="M659" t="s">
        <v>936</v>
      </c>
      <c r="N659" t="s">
        <v>368</v>
      </c>
      <c r="O659">
        <v>360</v>
      </c>
    </row>
    <row r="660" spans="1:15" x14ac:dyDescent="0.3">
      <c r="A660">
        <v>10906</v>
      </c>
      <c r="B660" t="s">
        <v>954</v>
      </c>
      <c r="C660">
        <v>4</v>
      </c>
      <c r="D660" s="131">
        <v>36612</v>
      </c>
      <c r="E660" s="131">
        <v>36626</v>
      </c>
      <c r="F660" s="131">
        <v>36618</v>
      </c>
      <c r="G660">
        <v>3</v>
      </c>
      <c r="H660">
        <v>26.29</v>
      </c>
      <c r="I660" t="s">
        <v>988</v>
      </c>
      <c r="J660" t="s">
        <v>957</v>
      </c>
      <c r="K660" t="s">
        <v>958</v>
      </c>
      <c r="M660" t="s">
        <v>959</v>
      </c>
      <c r="N660" t="s">
        <v>960</v>
      </c>
      <c r="O660">
        <v>427.5</v>
      </c>
    </row>
    <row r="661" spans="1:15" x14ac:dyDescent="0.3">
      <c r="A661">
        <v>10907</v>
      </c>
      <c r="B661" t="s">
        <v>824</v>
      </c>
      <c r="C661">
        <v>6</v>
      </c>
      <c r="D661" s="131">
        <v>36612</v>
      </c>
      <c r="E661" s="131">
        <v>36640</v>
      </c>
      <c r="F661" s="131">
        <v>36614</v>
      </c>
      <c r="G661">
        <v>3</v>
      </c>
      <c r="H661">
        <v>9.19</v>
      </c>
      <c r="I661" t="s">
        <v>825</v>
      </c>
      <c r="J661" t="s">
        <v>827</v>
      </c>
      <c r="K661" t="s">
        <v>702</v>
      </c>
      <c r="M661" t="s">
        <v>828</v>
      </c>
      <c r="N661" t="s">
        <v>201</v>
      </c>
      <c r="O661">
        <v>108.5</v>
      </c>
    </row>
    <row r="662" spans="1:15" x14ac:dyDescent="0.3">
      <c r="A662">
        <v>10908</v>
      </c>
      <c r="B662" t="s">
        <v>763</v>
      </c>
      <c r="C662">
        <v>4</v>
      </c>
      <c r="D662" s="131">
        <v>36613</v>
      </c>
      <c r="E662" s="131">
        <v>36641</v>
      </c>
      <c r="F662" s="131">
        <v>36621</v>
      </c>
      <c r="G662">
        <v>2</v>
      </c>
      <c r="H662">
        <v>32.96</v>
      </c>
      <c r="I662" t="s">
        <v>764</v>
      </c>
      <c r="J662" t="s">
        <v>766</v>
      </c>
      <c r="K662" t="s">
        <v>767</v>
      </c>
      <c r="M662" t="s">
        <v>768</v>
      </c>
      <c r="N662" t="s">
        <v>213</v>
      </c>
      <c r="O662">
        <v>698</v>
      </c>
    </row>
    <row r="663" spans="1:15" x14ac:dyDescent="0.3">
      <c r="A663">
        <v>10909</v>
      </c>
      <c r="B663" t="s">
        <v>791</v>
      </c>
      <c r="C663">
        <v>1</v>
      </c>
      <c r="D663" s="131">
        <v>36613</v>
      </c>
      <c r="E663" s="131">
        <v>36641</v>
      </c>
      <c r="F663" s="131">
        <v>36625</v>
      </c>
      <c r="G663">
        <v>2</v>
      </c>
      <c r="H663">
        <v>53.05</v>
      </c>
      <c r="I663" t="s">
        <v>792</v>
      </c>
      <c r="J663" t="s">
        <v>794</v>
      </c>
      <c r="K663" t="s">
        <v>795</v>
      </c>
      <c r="M663" t="s">
        <v>796</v>
      </c>
      <c r="N663" t="s">
        <v>797</v>
      </c>
      <c r="O663">
        <v>670</v>
      </c>
    </row>
    <row r="664" spans="1:15" x14ac:dyDescent="0.3">
      <c r="A664">
        <v>10910</v>
      </c>
      <c r="B664" t="s">
        <v>946</v>
      </c>
      <c r="C664">
        <v>1</v>
      </c>
      <c r="D664" s="131">
        <v>36613</v>
      </c>
      <c r="E664" s="131">
        <v>36641</v>
      </c>
      <c r="F664" s="131">
        <v>36619</v>
      </c>
      <c r="G664">
        <v>3</v>
      </c>
      <c r="H664">
        <v>38.11</v>
      </c>
      <c r="I664" t="s">
        <v>947</v>
      </c>
      <c r="J664" t="s">
        <v>950</v>
      </c>
      <c r="K664" t="s">
        <v>951</v>
      </c>
      <c r="M664" t="s">
        <v>952</v>
      </c>
      <c r="N664" t="s">
        <v>929</v>
      </c>
      <c r="O664">
        <v>452.9</v>
      </c>
    </row>
    <row r="665" spans="1:15" x14ac:dyDescent="0.3">
      <c r="A665">
        <v>10911</v>
      </c>
      <c r="B665" t="s">
        <v>477</v>
      </c>
      <c r="C665">
        <v>3</v>
      </c>
      <c r="D665" s="131">
        <v>36613</v>
      </c>
      <c r="E665" s="131">
        <v>36641</v>
      </c>
      <c r="F665" s="131">
        <v>36620</v>
      </c>
      <c r="G665">
        <v>1</v>
      </c>
      <c r="H665">
        <v>38.19</v>
      </c>
      <c r="I665" t="s">
        <v>478</v>
      </c>
      <c r="J665" t="s">
        <v>480</v>
      </c>
      <c r="K665" t="s">
        <v>481</v>
      </c>
      <c r="M665" t="s">
        <v>482</v>
      </c>
      <c r="N665" t="s">
        <v>215</v>
      </c>
      <c r="O665">
        <v>858</v>
      </c>
    </row>
    <row r="666" spans="1:15" x14ac:dyDescent="0.3">
      <c r="A666">
        <v>10912</v>
      </c>
      <c r="B666" t="s">
        <v>536</v>
      </c>
      <c r="C666">
        <v>2</v>
      </c>
      <c r="D666" s="131">
        <v>36613</v>
      </c>
      <c r="E666" s="131">
        <v>36641</v>
      </c>
      <c r="F666" s="131">
        <v>36633</v>
      </c>
      <c r="G666">
        <v>2</v>
      </c>
      <c r="H666">
        <v>580.91</v>
      </c>
      <c r="I666" t="s">
        <v>537</v>
      </c>
      <c r="J666" t="s">
        <v>539</v>
      </c>
      <c r="K666" t="s">
        <v>540</v>
      </c>
      <c r="L666" t="s">
        <v>541</v>
      </c>
      <c r="N666" t="s">
        <v>542</v>
      </c>
      <c r="O666">
        <v>8267.4</v>
      </c>
    </row>
    <row r="667" spans="1:15" x14ac:dyDescent="0.3">
      <c r="A667">
        <v>10913</v>
      </c>
      <c r="B667" t="s">
        <v>734</v>
      </c>
      <c r="C667">
        <v>4</v>
      </c>
      <c r="D667" s="131">
        <v>36613</v>
      </c>
      <c r="E667" s="131">
        <v>36641</v>
      </c>
      <c r="F667" s="131">
        <v>36619</v>
      </c>
      <c r="G667">
        <v>1</v>
      </c>
      <c r="H667">
        <v>33.049999999999997</v>
      </c>
      <c r="I667" t="s">
        <v>735</v>
      </c>
      <c r="J667" t="s">
        <v>737</v>
      </c>
      <c r="K667" t="s">
        <v>365</v>
      </c>
      <c r="L667" t="s">
        <v>366</v>
      </c>
      <c r="M667" t="s">
        <v>738</v>
      </c>
      <c r="N667" t="s">
        <v>368</v>
      </c>
      <c r="O667">
        <v>958.75</v>
      </c>
    </row>
    <row r="668" spans="1:15" x14ac:dyDescent="0.3">
      <c r="A668">
        <v>10914</v>
      </c>
      <c r="B668" t="s">
        <v>734</v>
      </c>
      <c r="C668">
        <v>6</v>
      </c>
      <c r="D668" s="131">
        <v>36614</v>
      </c>
      <c r="E668" s="131">
        <v>36642</v>
      </c>
      <c r="F668" s="131">
        <v>36617</v>
      </c>
      <c r="G668">
        <v>1</v>
      </c>
      <c r="H668">
        <v>21.19</v>
      </c>
      <c r="I668" t="s">
        <v>735</v>
      </c>
      <c r="J668" t="s">
        <v>737</v>
      </c>
      <c r="K668" t="s">
        <v>365</v>
      </c>
      <c r="L668" t="s">
        <v>366</v>
      </c>
      <c r="M668" t="s">
        <v>738</v>
      </c>
      <c r="N668" t="s">
        <v>368</v>
      </c>
      <c r="O668">
        <v>537.5</v>
      </c>
    </row>
    <row r="669" spans="1:15" x14ac:dyDescent="0.3">
      <c r="A669">
        <v>10915</v>
      </c>
      <c r="B669" t="s">
        <v>871</v>
      </c>
      <c r="C669">
        <v>2</v>
      </c>
      <c r="D669" s="131">
        <v>36614</v>
      </c>
      <c r="E669" s="131">
        <v>36642</v>
      </c>
      <c r="F669" s="131">
        <v>36617</v>
      </c>
      <c r="G669">
        <v>2</v>
      </c>
      <c r="H669">
        <v>3.51</v>
      </c>
      <c r="I669" t="s">
        <v>872</v>
      </c>
      <c r="J669" t="s">
        <v>874</v>
      </c>
      <c r="K669" t="s">
        <v>256</v>
      </c>
      <c r="M669" t="s">
        <v>710</v>
      </c>
      <c r="N669" t="s">
        <v>258</v>
      </c>
      <c r="O669">
        <v>539.5</v>
      </c>
    </row>
    <row r="670" spans="1:15" x14ac:dyDescent="0.3">
      <c r="A670">
        <v>10916</v>
      </c>
      <c r="B670" t="s">
        <v>747</v>
      </c>
      <c r="C670">
        <v>1</v>
      </c>
      <c r="D670" s="131">
        <v>36614</v>
      </c>
      <c r="E670" s="131">
        <v>36642</v>
      </c>
      <c r="F670" s="131">
        <v>36624</v>
      </c>
      <c r="G670">
        <v>2</v>
      </c>
      <c r="H670">
        <v>63.77</v>
      </c>
      <c r="I670" t="s">
        <v>748</v>
      </c>
      <c r="J670" t="s">
        <v>750</v>
      </c>
      <c r="K670" t="s">
        <v>341</v>
      </c>
      <c r="M670" t="s">
        <v>342</v>
      </c>
      <c r="N670" t="s">
        <v>343</v>
      </c>
      <c r="O670">
        <v>686.7</v>
      </c>
    </row>
    <row r="671" spans="1:15" x14ac:dyDescent="0.3">
      <c r="A671">
        <v>10917</v>
      </c>
      <c r="B671" t="s">
        <v>784</v>
      </c>
      <c r="C671">
        <v>4</v>
      </c>
      <c r="D671" s="131">
        <v>36617</v>
      </c>
      <c r="E671" s="131">
        <v>36645</v>
      </c>
      <c r="F671" s="131">
        <v>36626</v>
      </c>
      <c r="G671">
        <v>2</v>
      </c>
      <c r="H671">
        <v>8.2899999999999991</v>
      </c>
      <c r="I671" t="s">
        <v>785</v>
      </c>
      <c r="J671" t="s">
        <v>787</v>
      </c>
      <c r="K671" t="s">
        <v>307</v>
      </c>
      <c r="M671" t="s">
        <v>788</v>
      </c>
      <c r="N671" t="s">
        <v>215</v>
      </c>
      <c r="O671">
        <v>365.89</v>
      </c>
    </row>
    <row r="672" spans="1:15" x14ac:dyDescent="0.3">
      <c r="A672">
        <v>10918</v>
      </c>
      <c r="B672" t="s">
        <v>319</v>
      </c>
      <c r="C672">
        <v>3</v>
      </c>
      <c r="D672" s="131">
        <v>36617</v>
      </c>
      <c r="E672" s="131">
        <v>36645</v>
      </c>
      <c r="F672" s="131">
        <v>36626</v>
      </c>
      <c r="G672">
        <v>3</v>
      </c>
      <c r="H672">
        <v>48.83</v>
      </c>
      <c r="I672" t="s">
        <v>320</v>
      </c>
      <c r="J672" t="s">
        <v>323</v>
      </c>
      <c r="K672" t="s">
        <v>324</v>
      </c>
      <c r="L672" t="s">
        <v>325</v>
      </c>
      <c r="M672" t="s">
        <v>326</v>
      </c>
      <c r="N672" t="s">
        <v>327</v>
      </c>
      <c r="O672">
        <v>1930</v>
      </c>
    </row>
    <row r="673" spans="1:15" x14ac:dyDescent="0.3">
      <c r="A673">
        <v>10919</v>
      </c>
      <c r="B673" t="s">
        <v>618</v>
      </c>
      <c r="C673">
        <v>2</v>
      </c>
      <c r="D673" s="131">
        <v>36617</v>
      </c>
      <c r="E673" s="131">
        <v>36645</v>
      </c>
      <c r="F673" s="131">
        <v>36619</v>
      </c>
      <c r="G673">
        <v>2</v>
      </c>
      <c r="H673">
        <v>19.8</v>
      </c>
      <c r="I673" t="s">
        <v>619</v>
      </c>
      <c r="J673" t="s">
        <v>621</v>
      </c>
      <c r="K673" t="s">
        <v>622</v>
      </c>
      <c r="L673" t="s">
        <v>623</v>
      </c>
      <c r="M673" t="s">
        <v>624</v>
      </c>
      <c r="N673" t="s">
        <v>507</v>
      </c>
      <c r="O673">
        <v>1122.8</v>
      </c>
    </row>
    <row r="674" spans="1:15" x14ac:dyDescent="0.3">
      <c r="A674">
        <v>10920</v>
      </c>
      <c r="B674" t="s">
        <v>267</v>
      </c>
      <c r="C674">
        <v>4</v>
      </c>
      <c r="D674" s="131">
        <v>36618</v>
      </c>
      <c r="E674" s="131">
        <v>36646</v>
      </c>
      <c r="F674" s="131">
        <v>36624</v>
      </c>
      <c r="G674">
        <v>2</v>
      </c>
      <c r="H674">
        <v>29.61</v>
      </c>
      <c r="I674" t="s">
        <v>268</v>
      </c>
      <c r="J674" t="s">
        <v>982</v>
      </c>
      <c r="K674" t="s">
        <v>983</v>
      </c>
      <c r="L674" t="s">
        <v>984</v>
      </c>
      <c r="M674" t="s">
        <v>985</v>
      </c>
      <c r="N674" t="s">
        <v>273</v>
      </c>
      <c r="O674">
        <v>390</v>
      </c>
    </row>
    <row r="675" spans="1:15" x14ac:dyDescent="0.3">
      <c r="A675">
        <v>10921</v>
      </c>
      <c r="B675" t="s">
        <v>891</v>
      </c>
      <c r="C675">
        <v>1</v>
      </c>
      <c r="D675" s="131">
        <v>36618</v>
      </c>
      <c r="E675" s="131">
        <v>36660</v>
      </c>
      <c r="F675" s="131">
        <v>36624</v>
      </c>
      <c r="G675">
        <v>1</v>
      </c>
      <c r="H675">
        <v>176.48</v>
      </c>
      <c r="I675" t="s">
        <v>892</v>
      </c>
      <c r="J675" t="s">
        <v>894</v>
      </c>
      <c r="K675" t="s">
        <v>895</v>
      </c>
      <c r="M675" t="s">
        <v>896</v>
      </c>
      <c r="N675" t="s">
        <v>821</v>
      </c>
      <c r="O675">
        <v>1936</v>
      </c>
    </row>
    <row r="676" spans="1:15" x14ac:dyDescent="0.3">
      <c r="A676">
        <v>10922</v>
      </c>
      <c r="B676" t="s">
        <v>510</v>
      </c>
      <c r="C676">
        <v>5</v>
      </c>
      <c r="D676" s="131">
        <v>36618</v>
      </c>
      <c r="E676" s="131">
        <v>36646</v>
      </c>
      <c r="F676" s="131">
        <v>36620</v>
      </c>
      <c r="G676">
        <v>3</v>
      </c>
      <c r="H676">
        <v>62.74</v>
      </c>
      <c r="I676" t="s">
        <v>511</v>
      </c>
      <c r="J676" t="s">
        <v>513</v>
      </c>
      <c r="K676" t="s">
        <v>514</v>
      </c>
      <c r="L676" t="s">
        <v>515</v>
      </c>
      <c r="M676" t="s">
        <v>516</v>
      </c>
      <c r="N676" t="s">
        <v>368</v>
      </c>
      <c r="O676">
        <v>742.5</v>
      </c>
    </row>
    <row r="677" spans="1:15" x14ac:dyDescent="0.3">
      <c r="A677">
        <v>10923</v>
      </c>
      <c r="B677" t="s">
        <v>568</v>
      </c>
      <c r="C677">
        <v>7</v>
      </c>
      <c r="D677" s="131">
        <v>36618</v>
      </c>
      <c r="E677" s="131">
        <v>36660</v>
      </c>
      <c r="F677" s="131">
        <v>36628</v>
      </c>
      <c r="G677">
        <v>3</v>
      </c>
      <c r="H677">
        <v>68.260000000000005</v>
      </c>
      <c r="I677" t="s">
        <v>569</v>
      </c>
      <c r="J677" t="s">
        <v>571</v>
      </c>
      <c r="K677" t="s">
        <v>572</v>
      </c>
      <c r="M677" t="s">
        <v>573</v>
      </c>
      <c r="N677" t="s">
        <v>201</v>
      </c>
      <c r="O677">
        <v>936</v>
      </c>
    </row>
    <row r="678" spans="1:15" x14ac:dyDescent="0.3">
      <c r="A678">
        <v>10924</v>
      </c>
      <c r="B678" t="s">
        <v>276</v>
      </c>
      <c r="C678">
        <v>3</v>
      </c>
      <c r="D678" s="131">
        <v>36619</v>
      </c>
      <c r="E678" s="131">
        <v>36647</v>
      </c>
      <c r="F678" s="131">
        <v>36654</v>
      </c>
      <c r="G678">
        <v>2</v>
      </c>
      <c r="H678">
        <v>151.52000000000001</v>
      </c>
      <c r="I678" t="s">
        <v>277</v>
      </c>
      <c r="J678" t="s">
        <v>280</v>
      </c>
      <c r="K678" t="s">
        <v>281</v>
      </c>
      <c r="M678" t="s">
        <v>282</v>
      </c>
      <c r="N678" t="s">
        <v>283</v>
      </c>
      <c r="O678">
        <v>2034.5</v>
      </c>
    </row>
    <row r="679" spans="1:15" x14ac:dyDescent="0.3">
      <c r="A679">
        <v>10925</v>
      </c>
      <c r="B679" t="s">
        <v>510</v>
      </c>
      <c r="C679">
        <v>3</v>
      </c>
      <c r="D679" s="131">
        <v>36619</v>
      </c>
      <c r="E679" s="131">
        <v>36647</v>
      </c>
      <c r="F679" s="131">
        <v>36628</v>
      </c>
      <c r="G679">
        <v>1</v>
      </c>
      <c r="H679">
        <v>2.27</v>
      </c>
      <c r="I679" t="s">
        <v>511</v>
      </c>
      <c r="J679" t="s">
        <v>513</v>
      </c>
      <c r="K679" t="s">
        <v>514</v>
      </c>
      <c r="L679" t="s">
        <v>515</v>
      </c>
      <c r="M679" t="s">
        <v>516</v>
      </c>
      <c r="N679" t="s">
        <v>368</v>
      </c>
      <c r="O679">
        <v>559</v>
      </c>
    </row>
    <row r="680" spans="1:15" x14ac:dyDescent="0.3">
      <c r="A680">
        <v>10926</v>
      </c>
      <c r="B680" t="s">
        <v>251</v>
      </c>
      <c r="C680">
        <v>4</v>
      </c>
      <c r="D680" s="131">
        <v>36619</v>
      </c>
      <c r="E680" s="131">
        <v>36647</v>
      </c>
      <c r="F680" s="131">
        <v>36626</v>
      </c>
      <c r="G680">
        <v>3</v>
      </c>
      <c r="H680">
        <v>39.92</v>
      </c>
      <c r="I680" t="s">
        <v>252</v>
      </c>
      <c r="J680" t="s">
        <v>255</v>
      </c>
      <c r="K680" t="s">
        <v>256</v>
      </c>
      <c r="M680" t="s">
        <v>257</v>
      </c>
      <c r="N680" t="s">
        <v>258</v>
      </c>
      <c r="O680">
        <v>514.4</v>
      </c>
    </row>
    <row r="681" spans="1:15" x14ac:dyDescent="0.3">
      <c r="A681">
        <v>10927</v>
      </c>
      <c r="B681" t="s">
        <v>560</v>
      </c>
      <c r="C681">
        <v>4</v>
      </c>
      <c r="D681" s="131">
        <v>36620</v>
      </c>
      <c r="E681" s="131">
        <v>36648</v>
      </c>
      <c r="F681" s="131">
        <v>36654</v>
      </c>
      <c r="G681">
        <v>1</v>
      </c>
      <c r="H681">
        <v>19.79</v>
      </c>
      <c r="I681" t="s">
        <v>561</v>
      </c>
      <c r="J681" t="s">
        <v>563</v>
      </c>
      <c r="K681" t="s">
        <v>564</v>
      </c>
      <c r="M681" t="s">
        <v>565</v>
      </c>
      <c r="N681" t="s">
        <v>201</v>
      </c>
      <c r="O681">
        <v>800</v>
      </c>
    </row>
    <row r="682" spans="1:15" x14ac:dyDescent="0.3">
      <c r="A682">
        <v>10928</v>
      </c>
      <c r="B682" t="s">
        <v>469</v>
      </c>
      <c r="C682">
        <v>1</v>
      </c>
      <c r="D682" s="131">
        <v>36620</v>
      </c>
      <c r="E682" s="131">
        <v>36648</v>
      </c>
      <c r="F682" s="131">
        <v>36633</v>
      </c>
      <c r="G682">
        <v>1</v>
      </c>
      <c r="H682">
        <v>1.36</v>
      </c>
      <c r="I682" t="s">
        <v>986</v>
      </c>
      <c r="J682" t="s">
        <v>472</v>
      </c>
      <c r="K682" t="s">
        <v>473</v>
      </c>
      <c r="M682" t="s">
        <v>987</v>
      </c>
      <c r="N682" t="s">
        <v>215</v>
      </c>
      <c r="O682">
        <v>137.5</v>
      </c>
    </row>
    <row r="683" spans="1:15" x14ac:dyDescent="0.3">
      <c r="A683">
        <v>10929</v>
      </c>
      <c r="B683" t="s">
        <v>131</v>
      </c>
      <c r="C683">
        <v>6</v>
      </c>
      <c r="D683" s="131">
        <v>36620</v>
      </c>
      <c r="E683" s="131">
        <v>36648</v>
      </c>
      <c r="F683" s="131">
        <v>36627</v>
      </c>
      <c r="G683">
        <v>1</v>
      </c>
      <c r="H683">
        <v>33.93</v>
      </c>
      <c r="I683" t="s">
        <v>439</v>
      </c>
      <c r="J683" t="s">
        <v>441</v>
      </c>
      <c r="K683" t="s">
        <v>442</v>
      </c>
      <c r="M683" t="s">
        <v>443</v>
      </c>
      <c r="N683" t="s">
        <v>203</v>
      </c>
      <c r="O683">
        <v>1174.75</v>
      </c>
    </row>
    <row r="684" spans="1:15" x14ac:dyDescent="0.3">
      <c r="A684">
        <v>10930</v>
      </c>
      <c r="B684" t="s">
        <v>840</v>
      </c>
      <c r="C684">
        <v>4</v>
      </c>
      <c r="D684" s="131">
        <v>36621</v>
      </c>
      <c r="E684" s="131">
        <v>36663</v>
      </c>
      <c r="F684" s="131">
        <v>36633</v>
      </c>
      <c r="G684">
        <v>3</v>
      </c>
      <c r="H684">
        <v>15.55</v>
      </c>
      <c r="I684" t="s">
        <v>841</v>
      </c>
      <c r="J684" t="s">
        <v>843</v>
      </c>
      <c r="K684" t="s">
        <v>844</v>
      </c>
      <c r="M684" t="s">
        <v>845</v>
      </c>
      <c r="N684" t="s">
        <v>649</v>
      </c>
      <c r="O684">
        <v>2455</v>
      </c>
    </row>
    <row r="685" spans="1:15" x14ac:dyDescent="0.3">
      <c r="A685">
        <v>10931</v>
      </c>
      <c r="B685" t="s">
        <v>777</v>
      </c>
      <c r="C685">
        <v>4</v>
      </c>
      <c r="D685" s="131">
        <v>36621</v>
      </c>
      <c r="E685" s="131">
        <v>36635</v>
      </c>
      <c r="F685" s="131">
        <v>36634</v>
      </c>
      <c r="G685">
        <v>2</v>
      </c>
      <c r="H685">
        <v>13.6</v>
      </c>
      <c r="I685" t="s">
        <v>778</v>
      </c>
      <c r="J685" t="s">
        <v>978</v>
      </c>
      <c r="K685" t="s">
        <v>781</v>
      </c>
      <c r="M685" t="s">
        <v>979</v>
      </c>
      <c r="N685" t="s">
        <v>219</v>
      </c>
      <c r="O685">
        <v>837</v>
      </c>
    </row>
    <row r="686" spans="1:15" x14ac:dyDescent="0.3">
      <c r="A686">
        <v>10932</v>
      </c>
      <c r="B686" t="s">
        <v>311</v>
      </c>
      <c r="C686">
        <v>8</v>
      </c>
      <c r="D686" s="131">
        <v>36621</v>
      </c>
      <c r="E686" s="131">
        <v>36649</v>
      </c>
      <c r="F686" s="131">
        <v>36639</v>
      </c>
      <c r="G686">
        <v>1</v>
      </c>
      <c r="H686">
        <v>134.63999999999999</v>
      </c>
      <c r="I686" t="s">
        <v>312</v>
      </c>
      <c r="J686" t="s">
        <v>314</v>
      </c>
      <c r="K686" t="s">
        <v>315</v>
      </c>
      <c r="M686" t="s">
        <v>316</v>
      </c>
      <c r="N686" t="s">
        <v>201</v>
      </c>
      <c r="O686">
        <v>1925.5</v>
      </c>
    </row>
    <row r="687" spans="1:15" x14ac:dyDescent="0.3">
      <c r="A687">
        <v>10933</v>
      </c>
      <c r="B687" t="s">
        <v>545</v>
      </c>
      <c r="C687">
        <v>6</v>
      </c>
      <c r="D687" s="131">
        <v>36621</v>
      </c>
      <c r="E687" s="131">
        <v>36649</v>
      </c>
      <c r="F687" s="131">
        <v>36631</v>
      </c>
      <c r="G687">
        <v>3</v>
      </c>
      <c r="H687">
        <v>54.15</v>
      </c>
      <c r="I687" t="s">
        <v>546</v>
      </c>
      <c r="J687" t="s">
        <v>548</v>
      </c>
      <c r="K687" t="s">
        <v>549</v>
      </c>
      <c r="L687" t="s">
        <v>550</v>
      </c>
      <c r="M687" t="s">
        <v>551</v>
      </c>
      <c r="N687" t="s">
        <v>273</v>
      </c>
      <c r="O687">
        <v>920.6</v>
      </c>
    </row>
    <row r="688" spans="1:15" x14ac:dyDescent="0.3">
      <c r="A688">
        <v>10934</v>
      </c>
      <c r="B688" t="s">
        <v>593</v>
      </c>
      <c r="C688">
        <v>3</v>
      </c>
      <c r="D688" s="131">
        <v>36624</v>
      </c>
      <c r="E688" s="131">
        <v>36652</v>
      </c>
      <c r="F688" s="131">
        <v>36627</v>
      </c>
      <c r="G688">
        <v>3</v>
      </c>
      <c r="H688">
        <v>32.01</v>
      </c>
      <c r="I688" t="s">
        <v>594</v>
      </c>
      <c r="J688" t="s">
        <v>596</v>
      </c>
      <c r="K688" t="s">
        <v>597</v>
      </c>
      <c r="M688" t="s">
        <v>598</v>
      </c>
      <c r="N688" t="s">
        <v>203</v>
      </c>
      <c r="O688">
        <v>500</v>
      </c>
    </row>
    <row r="689" spans="1:15" x14ac:dyDescent="0.3">
      <c r="A689">
        <v>10935</v>
      </c>
      <c r="B689" t="s">
        <v>931</v>
      </c>
      <c r="C689">
        <v>4</v>
      </c>
      <c r="D689" s="131">
        <v>36624</v>
      </c>
      <c r="E689" s="131">
        <v>36652</v>
      </c>
      <c r="F689" s="131">
        <v>36633</v>
      </c>
      <c r="G689">
        <v>3</v>
      </c>
      <c r="H689">
        <v>47.59</v>
      </c>
      <c r="I689" t="s">
        <v>932</v>
      </c>
      <c r="J689" t="s">
        <v>934</v>
      </c>
      <c r="K689" t="s">
        <v>935</v>
      </c>
      <c r="L689" t="s">
        <v>366</v>
      </c>
      <c r="M689" t="s">
        <v>936</v>
      </c>
      <c r="N689" t="s">
        <v>368</v>
      </c>
      <c r="O689">
        <v>700</v>
      </c>
    </row>
    <row r="690" spans="1:15" x14ac:dyDescent="0.3">
      <c r="A690">
        <v>10936</v>
      </c>
      <c r="B690" t="s">
        <v>491</v>
      </c>
      <c r="C690">
        <v>3</v>
      </c>
      <c r="D690" s="131">
        <v>36624</v>
      </c>
      <c r="E690" s="131">
        <v>36652</v>
      </c>
      <c r="F690" s="131">
        <v>36633</v>
      </c>
      <c r="G690">
        <v>2</v>
      </c>
      <c r="H690">
        <v>33.68</v>
      </c>
      <c r="I690" t="s">
        <v>492</v>
      </c>
      <c r="J690" t="s">
        <v>494</v>
      </c>
      <c r="K690" t="s">
        <v>495</v>
      </c>
      <c r="L690" t="s">
        <v>496</v>
      </c>
      <c r="M690" t="s">
        <v>497</v>
      </c>
      <c r="N690" t="s">
        <v>498</v>
      </c>
      <c r="O690">
        <v>570</v>
      </c>
    </row>
    <row r="691" spans="1:15" x14ac:dyDescent="0.3">
      <c r="A691">
        <v>10937</v>
      </c>
      <c r="B691" t="s">
        <v>336</v>
      </c>
      <c r="C691">
        <v>7</v>
      </c>
      <c r="D691" s="131">
        <v>36625</v>
      </c>
      <c r="E691" s="131">
        <v>36639</v>
      </c>
      <c r="F691" s="131">
        <v>36628</v>
      </c>
      <c r="G691">
        <v>3</v>
      </c>
      <c r="H691">
        <v>31.51</v>
      </c>
      <c r="I691" t="s">
        <v>337</v>
      </c>
      <c r="J691" t="s">
        <v>340</v>
      </c>
      <c r="K691" t="s">
        <v>341</v>
      </c>
      <c r="M691" t="s">
        <v>342</v>
      </c>
      <c r="N691" t="s">
        <v>343</v>
      </c>
      <c r="O691">
        <v>644.79999999999995</v>
      </c>
    </row>
    <row r="692" spans="1:15" x14ac:dyDescent="0.3">
      <c r="A692">
        <v>10938</v>
      </c>
      <c r="B692" t="s">
        <v>740</v>
      </c>
      <c r="C692">
        <v>3</v>
      </c>
      <c r="D692" s="131">
        <v>36625</v>
      </c>
      <c r="E692" s="131">
        <v>36653</v>
      </c>
      <c r="F692" s="131">
        <v>36631</v>
      </c>
      <c r="G692">
        <v>2</v>
      </c>
      <c r="H692">
        <v>31.89</v>
      </c>
      <c r="I692" t="s">
        <v>741</v>
      </c>
      <c r="J692" t="s">
        <v>743</v>
      </c>
      <c r="K692" t="s">
        <v>744</v>
      </c>
      <c r="M692" t="s">
        <v>745</v>
      </c>
      <c r="N692" t="s">
        <v>203</v>
      </c>
      <c r="O692">
        <v>3642.5</v>
      </c>
    </row>
    <row r="693" spans="1:15" x14ac:dyDescent="0.3">
      <c r="A693">
        <v>10939</v>
      </c>
      <c r="B693" t="s">
        <v>635</v>
      </c>
      <c r="C693">
        <v>2</v>
      </c>
      <c r="D693" s="131">
        <v>36625</v>
      </c>
      <c r="E693" s="131">
        <v>36653</v>
      </c>
      <c r="F693" s="131">
        <v>36628</v>
      </c>
      <c r="G693">
        <v>2</v>
      </c>
      <c r="H693">
        <v>76.33</v>
      </c>
      <c r="I693" t="s">
        <v>636</v>
      </c>
      <c r="J693" t="s">
        <v>638</v>
      </c>
      <c r="K693" t="s">
        <v>639</v>
      </c>
      <c r="M693" t="s">
        <v>640</v>
      </c>
      <c r="N693" t="s">
        <v>213</v>
      </c>
      <c r="O693">
        <v>750</v>
      </c>
    </row>
    <row r="694" spans="1:15" x14ac:dyDescent="0.3">
      <c r="A694">
        <v>10940</v>
      </c>
      <c r="B694" t="s">
        <v>311</v>
      </c>
      <c r="C694">
        <v>8</v>
      </c>
      <c r="D694" s="131">
        <v>36626</v>
      </c>
      <c r="E694" s="131">
        <v>36654</v>
      </c>
      <c r="F694" s="131">
        <v>36638</v>
      </c>
      <c r="G694">
        <v>3</v>
      </c>
      <c r="H694">
        <v>19.77</v>
      </c>
      <c r="I694" t="s">
        <v>312</v>
      </c>
      <c r="J694" t="s">
        <v>314</v>
      </c>
      <c r="K694" t="s">
        <v>315</v>
      </c>
      <c r="M694" t="s">
        <v>316</v>
      </c>
      <c r="N694" t="s">
        <v>201</v>
      </c>
      <c r="O694">
        <v>360</v>
      </c>
    </row>
    <row r="695" spans="1:15" x14ac:dyDescent="0.3">
      <c r="A695">
        <v>10941</v>
      </c>
      <c r="B695" t="s">
        <v>800</v>
      </c>
      <c r="C695">
        <v>7</v>
      </c>
      <c r="D695" s="131">
        <v>36626</v>
      </c>
      <c r="E695" s="131">
        <v>36654</v>
      </c>
      <c r="F695" s="131">
        <v>36635</v>
      </c>
      <c r="G695">
        <v>2</v>
      </c>
      <c r="H695">
        <v>400.81</v>
      </c>
      <c r="I695" t="s">
        <v>801</v>
      </c>
      <c r="J695" t="s">
        <v>803</v>
      </c>
      <c r="K695" t="s">
        <v>804</v>
      </c>
      <c r="L695" t="s">
        <v>805</v>
      </c>
      <c r="M695" t="s">
        <v>806</v>
      </c>
      <c r="N695" t="s">
        <v>498</v>
      </c>
      <c r="O695">
        <v>4769</v>
      </c>
    </row>
    <row r="696" spans="1:15" x14ac:dyDescent="0.3">
      <c r="A696">
        <v>10942</v>
      </c>
      <c r="B696" t="s">
        <v>763</v>
      </c>
      <c r="C696">
        <v>9</v>
      </c>
      <c r="D696" s="131">
        <v>36626</v>
      </c>
      <c r="E696" s="131">
        <v>36654</v>
      </c>
      <c r="F696" s="131">
        <v>36633</v>
      </c>
      <c r="G696">
        <v>3</v>
      </c>
      <c r="H696">
        <v>17.95</v>
      </c>
      <c r="I696" t="s">
        <v>764</v>
      </c>
      <c r="J696" t="s">
        <v>766</v>
      </c>
      <c r="K696" t="s">
        <v>767</v>
      </c>
      <c r="M696" t="s">
        <v>768</v>
      </c>
      <c r="N696" t="s">
        <v>213</v>
      </c>
      <c r="O696">
        <v>560</v>
      </c>
    </row>
    <row r="697" spans="1:15" x14ac:dyDescent="0.3">
      <c r="A697">
        <v>10943</v>
      </c>
      <c r="B697" t="s">
        <v>330</v>
      </c>
      <c r="C697">
        <v>4</v>
      </c>
      <c r="D697" s="131">
        <v>36626</v>
      </c>
      <c r="E697" s="131">
        <v>36654</v>
      </c>
      <c r="F697" s="131">
        <v>36634</v>
      </c>
      <c r="G697">
        <v>2</v>
      </c>
      <c r="H697">
        <v>2.17</v>
      </c>
      <c r="I697" t="s">
        <v>331</v>
      </c>
      <c r="J697" t="s">
        <v>333</v>
      </c>
      <c r="K697" t="s">
        <v>271</v>
      </c>
      <c r="M697" t="s">
        <v>334</v>
      </c>
      <c r="N697" t="s">
        <v>273</v>
      </c>
      <c r="O697">
        <v>711</v>
      </c>
    </row>
    <row r="698" spans="1:15" x14ac:dyDescent="0.3">
      <c r="A698">
        <v>10944</v>
      </c>
      <c r="B698" t="s">
        <v>319</v>
      </c>
      <c r="C698">
        <v>6</v>
      </c>
      <c r="D698" s="131">
        <v>36627</v>
      </c>
      <c r="E698" s="131">
        <v>36641</v>
      </c>
      <c r="F698" s="131">
        <v>36628</v>
      </c>
      <c r="G698">
        <v>3</v>
      </c>
      <c r="H698">
        <v>52.92</v>
      </c>
      <c r="I698" t="s">
        <v>320</v>
      </c>
      <c r="J698" t="s">
        <v>323</v>
      </c>
      <c r="K698" t="s">
        <v>324</v>
      </c>
      <c r="L698" t="s">
        <v>325</v>
      </c>
      <c r="M698" t="s">
        <v>326</v>
      </c>
      <c r="N698" t="s">
        <v>327</v>
      </c>
      <c r="O698">
        <v>1139.0999999999999</v>
      </c>
    </row>
    <row r="699" spans="1:15" x14ac:dyDescent="0.3">
      <c r="A699">
        <v>10945</v>
      </c>
      <c r="B699" t="s">
        <v>661</v>
      </c>
      <c r="C699">
        <v>4</v>
      </c>
      <c r="D699" s="131">
        <v>36627</v>
      </c>
      <c r="E699" s="131">
        <v>36655</v>
      </c>
      <c r="F699" s="131">
        <v>36633</v>
      </c>
      <c r="G699">
        <v>1</v>
      </c>
      <c r="H699">
        <v>10.220000000000001</v>
      </c>
      <c r="I699" t="s">
        <v>662</v>
      </c>
      <c r="J699" t="s">
        <v>664</v>
      </c>
      <c r="K699" t="s">
        <v>665</v>
      </c>
      <c r="M699" t="s">
        <v>666</v>
      </c>
      <c r="N699" t="s">
        <v>203</v>
      </c>
      <c r="O699">
        <v>245</v>
      </c>
    </row>
    <row r="700" spans="1:15" x14ac:dyDescent="0.3">
      <c r="A700">
        <v>10946</v>
      </c>
      <c r="B700" t="s">
        <v>891</v>
      </c>
      <c r="C700">
        <v>1</v>
      </c>
      <c r="D700" s="131">
        <v>36627</v>
      </c>
      <c r="E700" s="131">
        <v>36655</v>
      </c>
      <c r="F700" s="131">
        <v>36634</v>
      </c>
      <c r="G700">
        <v>2</v>
      </c>
      <c r="H700">
        <v>27.2</v>
      </c>
      <c r="I700" t="s">
        <v>892</v>
      </c>
      <c r="J700" t="s">
        <v>894</v>
      </c>
      <c r="K700" t="s">
        <v>895</v>
      </c>
      <c r="M700" t="s">
        <v>896</v>
      </c>
      <c r="N700" t="s">
        <v>821</v>
      </c>
      <c r="O700">
        <v>1407.5</v>
      </c>
    </row>
    <row r="701" spans="1:15" x14ac:dyDescent="0.3">
      <c r="A701">
        <v>10947</v>
      </c>
      <c r="B701" t="s">
        <v>330</v>
      </c>
      <c r="C701">
        <v>3</v>
      </c>
      <c r="D701" s="131">
        <v>36628</v>
      </c>
      <c r="E701" s="131">
        <v>36656</v>
      </c>
      <c r="F701" s="131">
        <v>36631</v>
      </c>
      <c r="G701">
        <v>2</v>
      </c>
      <c r="H701">
        <v>3.26</v>
      </c>
      <c r="I701" t="s">
        <v>331</v>
      </c>
      <c r="J701" t="s">
        <v>333</v>
      </c>
      <c r="K701" t="s">
        <v>271</v>
      </c>
      <c r="M701" t="s">
        <v>334</v>
      </c>
      <c r="N701" t="s">
        <v>273</v>
      </c>
      <c r="O701">
        <v>220</v>
      </c>
    </row>
    <row r="702" spans="1:15" x14ac:dyDescent="0.3">
      <c r="A702">
        <v>10948</v>
      </c>
      <c r="B702" t="s">
        <v>477</v>
      </c>
      <c r="C702">
        <v>3</v>
      </c>
      <c r="D702" s="131">
        <v>36628</v>
      </c>
      <c r="E702" s="131">
        <v>36656</v>
      </c>
      <c r="F702" s="131">
        <v>36634</v>
      </c>
      <c r="G702">
        <v>3</v>
      </c>
      <c r="H702">
        <v>23.39</v>
      </c>
      <c r="I702" t="s">
        <v>478</v>
      </c>
      <c r="J702" t="s">
        <v>480</v>
      </c>
      <c r="K702" t="s">
        <v>481</v>
      </c>
      <c r="M702" t="s">
        <v>482</v>
      </c>
      <c r="N702" t="s">
        <v>215</v>
      </c>
      <c r="O702">
        <v>2362.25</v>
      </c>
    </row>
    <row r="703" spans="1:15" x14ac:dyDescent="0.3">
      <c r="A703">
        <v>10949</v>
      </c>
      <c r="B703" t="s">
        <v>319</v>
      </c>
      <c r="C703">
        <v>2</v>
      </c>
      <c r="D703" s="131">
        <v>36628</v>
      </c>
      <c r="E703" s="131">
        <v>36656</v>
      </c>
      <c r="F703" s="131">
        <v>36632</v>
      </c>
      <c r="G703">
        <v>3</v>
      </c>
      <c r="H703">
        <v>74.44</v>
      </c>
      <c r="I703" t="s">
        <v>320</v>
      </c>
      <c r="J703" t="s">
        <v>323</v>
      </c>
      <c r="K703" t="s">
        <v>324</v>
      </c>
      <c r="L703" t="s">
        <v>325</v>
      </c>
      <c r="M703" t="s">
        <v>326</v>
      </c>
      <c r="N703" t="s">
        <v>327</v>
      </c>
      <c r="O703">
        <v>4422</v>
      </c>
    </row>
    <row r="704" spans="1:15" x14ac:dyDescent="0.3">
      <c r="A704">
        <v>10950</v>
      </c>
      <c r="B704" t="s">
        <v>635</v>
      </c>
      <c r="C704">
        <v>1</v>
      </c>
      <c r="D704" s="131">
        <v>36631</v>
      </c>
      <c r="E704" s="131">
        <v>36659</v>
      </c>
      <c r="F704" s="131">
        <v>36638</v>
      </c>
      <c r="G704">
        <v>2</v>
      </c>
      <c r="H704">
        <v>2.5</v>
      </c>
      <c r="I704" t="s">
        <v>636</v>
      </c>
      <c r="J704" t="s">
        <v>638</v>
      </c>
      <c r="K704" t="s">
        <v>639</v>
      </c>
      <c r="M704" t="s">
        <v>640</v>
      </c>
      <c r="N704" t="s">
        <v>213</v>
      </c>
      <c r="O704">
        <v>110</v>
      </c>
    </row>
    <row r="705" spans="1:15" x14ac:dyDescent="0.3">
      <c r="A705">
        <v>10951</v>
      </c>
      <c r="B705" t="s">
        <v>777</v>
      </c>
      <c r="C705">
        <v>9</v>
      </c>
      <c r="D705" s="131">
        <v>36631</v>
      </c>
      <c r="E705" s="131">
        <v>36673</v>
      </c>
      <c r="F705" s="131">
        <v>36653</v>
      </c>
      <c r="G705">
        <v>2</v>
      </c>
      <c r="H705">
        <v>30.85</v>
      </c>
      <c r="I705" t="s">
        <v>778</v>
      </c>
      <c r="J705" t="s">
        <v>978</v>
      </c>
      <c r="K705" t="s">
        <v>781</v>
      </c>
      <c r="M705" t="s">
        <v>979</v>
      </c>
      <c r="N705" t="s">
        <v>219</v>
      </c>
      <c r="O705">
        <v>482.9</v>
      </c>
    </row>
    <row r="706" spans="1:15" x14ac:dyDescent="0.3">
      <c r="A706">
        <v>10952</v>
      </c>
      <c r="B706" t="s">
        <v>242</v>
      </c>
      <c r="C706">
        <v>1</v>
      </c>
      <c r="D706" s="131">
        <v>36631</v>
      </c>
      <c r="E706" s="131">
        <v>36673</v>
      </c>
      <c r="F706" s="131">
        <v>36639</v>
      </c>
      <c r="G706">
        <v>1</v>
      </c>
      <c r="H706">
        <v>40.42</v>
      </c>
      <c r="I706" t="s">
        <v>990</v>
      </c>
      <c r="J706" t="s">
        <v>246</v>
      </c>
      <c r="K706" t="s">
        <v>247</v>
      </c>
      <c r="M706" t="s">
        <v>248</v>
      </c>
      <c r="N706" t="s">
        <v>203</v>
      </c>
      <c r="O706">
        <v>491.2</v>
      </c>
    </row>
    <row r="707" spans="1:15" x14ac:dyDescent="0.3">
      <c r="A707">
        <v>10953</v>
      </c>
      <c r="B707" t="s">
        <v>267</v>
      </c>
      <c r="C707">
        <v>9</v>
      </c>
      <c r="D707" s="131">
        <v>36631</v>
      </c>
      <c r="E707" s="131">
        <v>36645</v>
      </c>
      <c r="F707" s="131">
        <v>36640</v>
      </c>
      <c r="G707">
        <v>2</v>
      </c>
      <c r="H707">
        <v>23.72</v>
      </c>
      <c r="I707" t="s">
        <v>268</v>
      </c>
      <c r="J707" t="s">
        <v>982</v>
      </c>
      <c r="K707" t="s">
        <v>983</v>
      </c>
      <c r="L707" t="s">
        <v>984</v>
      </c>
      <c r="M707" t="s">
        <v>985</v>
      </c>
      <c r="N707" t="s">
        <v>273</v>
      </c>
      <c r="O707">
        <v>4675</v>
      </c>
    </row>
    <row r="708" spans="1:15" x14ac:dyDescent="0.3">
      <c r="A708">
        <v>10954</v>
      </c>
      <c r="B708" t="s">
        <v>618</v>
      </c>
      <c r="C708">
        <v>5</v>
      </c>
      <c r="D708" s="131">
        <v>36632</v>
      </c>
      <c r="E708" s="131">
        <v>36674</v>
      </c>
      <c r="F708" s="131">
        <v>36635</v>
      </c>
      <c r="G708">
        <v>1</v>
      </c>
      <c r="H708">
        <v>27.91</v>
      </c>
      <c r="I708" t="s">
        <v>619</v>
      </c>
      <c r="J708" t="s">
        <v>621</v>
      </c>
      <c r="K708" t="s">
        <v>622</v>
      </c>
      <c r="L708" t="s">
        <v>623</v>
      </c>
      <c r="M708" t="s">
        <v>624</v>
      </c>
      <c r="N708" t="s">
        <v>507</v>
      </c>
      <c r="O708">
        <v>1902.1</v>
      </c>
    </row>
    <row r="709" spans="1:15" x14ac:dyDescent="0.3">
      <c r="A709">
        <v>10955</v>
      </c>
      <c r="B709" t="s">
        <v>432</v>
      </c>
      <c r="C709">
        <v>8</v>
      </c>
      <c r="D709" s="131">
        <v>36632</v>
      </c>
      <c r="E709" s="131">
        <v>36660</v>
      </c>
      <c r="F709" s="131">
        <v>36635</v>
      </c>
      <c r="G709">
        <v>2</v>
      </c>
      <c r="H709">
        <v>3.26</v>
      </c>
      <c r="I709" t="s">
        <v>433</v>
      </c>
      <c r="J709" t="s">
        <v>435</v>
      </c>
      <c r="K709" t="s">
        <v>436</v>
      </c>
      <c r="M709" t="s">
        <v>437</v>
      </c>
      <c r="N709" t="s">
        <v>283</v>
      </c>
      <c r="O709">
        <v>93</v>
      </c>
    </row>
    <row r="710" spans="1:15" x14ac:dyDescent="0.3">
      <c r="A710">
        <v>10956</v>
      </c>
      <c r="B710" t="s">
        <v>286</v>
      </c>
      <c r="C710">
        <v>6</v>
      </c>
      <c r="D710" s="131">
        <v>36632</v>
      </c>
      <c r="E710" s="131">
        <v>36674</v>
      </c>
      <c r="F710" s="131">
        <v>36635</v>
      </c>
      <c r="G710">
        <v>2</v>
      </c>
      <c r="H710">
        <v>44.65</v>
      </c>
      <c r="I710" t="s">
        <v>287</v>
      </c>
      <c r="J710" t="s">
        <v>289</v>
      </c>
      <c r="K710" t="s">
        <v>290</v>
      </c>
      <c r="M710" t="s">
        <v>291</v>
      </c>
      <c r="N710" t="s">
        <v>203</v>
      </c>
      <c r="O710">
        <v>677</v>
      </c>
    </row>
    <row r="711" spans="1:15" x14ac:dyDescent="0.3">
      <c r="A711">
        <v>10957</v>
      </c>
      <c r="B711" t="s">
        <v>519</v>
      </c>
      <c r="C711">
        <v>8</v>
      </c>
      <c r="D711" s="131">
        <v>36633</v>
      </c>
      <c r="E711" s="131">
        <v>36661</v>
      </c>
      <c r="F711" s="131">
        <v>36642</v>
      </c>
      <c r="G711">
        <v>3</v>
      </c>
      <c r="H711">
        <v>105.36</v>
      </c>
      <c r="I711" t="s">
        <v>520</v>
      </c>
      <c r="J711" t="s">
        <v>522</v>
      </c>
      <c r="K711" t="s">
        <v>523</v>
      </c>
      <c r="L711" t="s">
        <v>524</v>
      </c>
      <c r="M711" t="s">
        <v>525</v>
      </c>
      <c r="N711" t="s">
        <v>507</v>
      </c>
      <c r="O711">
        <v>1762.7</v>
      </c>
    </row>
    <row r="712" spans="1:15" x14ac:dyDescent="0.3">
      <c r="A712">
        <v>10958</v>
      </c>
      <c r="B712" t="s">
        <v>675</v>
      </c>
      <c r="C712">
        <v>7</v>
      </c>
      <c r="D712" s="131">
        <v>36633</v>
      </c>
      <c r="E712" s="131">
        <v>36661</v>
      </c>
      <c r="F712" s="131">
        <v>36642</v>
      </c>
      <c r="G712">
        <v>2</v>
      </c>
      <c r="H712">
        <v>49.56</v>
      </c>
      <c r="I712" t="s">
        <v>676</v>
      </c>
      <c r="J712" t="s">
        <v>678</v>
      </c>
      <c r="K712" t="s">
        <v>341</v>
      </c>
      <c r="M712" t="s">
        <v>342</v>
      </c>
      <c r="N712" t="s">
        <v>343</v>
      </c>
      <c r="O712">
        <v>781</v>
      </c>
    </row>
    <row r="713" spans="1:15" x14ac:dyDescent="0.3">
      <c r="A713">
        <v>10959</v>
      </c>
      <c r="B713" t="s">
        <v>484</v>
      </c>
      <c r="C713">
        <v>6</v>
      </c>
      <c r="D713" s="131">
        <v>36633</v>
      </c>
      <c r="E713" s="131">
        <v>36675</v>
      </c>
      <c r="F713" s="131">
        <v>36638</v>
      </c>
      <c r="G713">
        <v>2</v>
      </c>
      <c r="H713">
        <v>4.9800000000000004</v>
      </c>
      <c r="I713" t="s">
        <v>485</v>
      </c>
      <c r="J713" t="s">
        <v>487</v>
      </c>
      <c r="K713" t="s">
        <v>488</v>
      </c>
      <c r="L713" t="s">
        <v>366</v>
      </c>
      <c r="M713" t="s">
        <v>489</v>
      </c>
      <c r="N713" t="s">
        <v>368</v>
      </c>
      <c r="O713">
        <v>155</v>
      </c>
    </row>
    <row r="714" spans="1:15" x14ac:dyDescent="0.3">
      <c r="A714">
        <v>10960</v>
      </c>
      <c r="B714" t="s">
        <v>519</v>
      </c>
      <c r="C714">
        <v>3</v>
      </c>
      <c r="D714" s="131">
        <v>36634</v>
      </c>
      <c r="E714" s="131">
        <v>36648</v>
      </c>
      <c r="F714" s="131">
        <v>36654</v>
      </c>
      <c r="G714">
        <v>1</v>
      </c>
      <c r="H714">
        <v>2.08</v>
      </c>
      <c r="I714" t="s">
        <v>520</v>
      </c>
      <c r="J714" t="s">
        <v>522</v>
      </c>
      <c r="K714" t="s">
        <v>523</v>
      </c>
      <c r="L714" t="s">
        <v>524</v>
      </c>
      <c r="M714" t="s">
        <v>525</v>
      </c>
      <c r="N714" t="s">
        <v>507</v>
      </c>
      <c r="O714">
        <v>276.60000000000002</v>
      </c>
    </row>
    <row r="715" spans="1:15" x14ac:dyDescent="0.3">
      <c r="A715">
        <v>10961</v>
      </c>
      <c r="B715" t="s">
        <v>734</v>
      </c>
      <c r="C715">
        <v>8</v>
      </c>
      <c r="D715" s="131">
        <v>36634</v>
      </c>
      <c r="E715" s="131">
        <v>36662</v>
      </c>
      <c r="F715" s="131">
        <v>36645</v>
      </c>
      <c r="G715">
        <v>1</v>
      </c>
      <c r="H715">
        <v>104.47</v>
      </c>
      <c r="I715" t="s">
        <v>735</v>
      </c>
      <c r="J715" t="s">
        <v>737</v>
      </c>
      <c r="K715" t="s">
        <v>365</v>
      </c>
      <c r="L715" t="s">
        <v>366</v>
      </c>
      <c r="M715" t="s">
        <v>738</v>
      </c>
      <c r="N715" t="s">
        <v>368</v>
      </c>
      <c r="O715">
        <v>1122</v>
      </c>
    </row>
    <row r="716" spans="1:15" x14ac:dyDescent="0.3">
      <c r="A716">
        <v>10962</v>
      </c>
      <c r="B716" t="s">
        <v>740</v>
      </c>
      <c r="C716">
        <v>8</v>
      </c>
      <c r="D716" s="131">
        <v>36634</v>
      </c>
      <c r="E716" s="131">
        <v>36662</v>
      </c>
      <c r="F716" s="131">
        <v>36638</v>
      </c>
      <c r="G716">
        <v>2</v>
      </c>
      <c r="H716">
        <v>275.79000000000002</v>
      </c>
      <c r="I716" t="s">
        <v>741</v>
      </c>
      <c r="J716" t="s">
        <v>743</v>
      </c>
      <c r="K716" t="s">
        <v>744</v>
      </c>
      <c r="M716" t="s">
        <v>745</v>
      </c>
      <c r="N716" t="s">
        <v>203</v>
      </c>
      <c r="O716">
        <v>3584</v>
      </c>
    </row>
    <row r="717" spans="1:15" x14ac:dyDescent="0.3">
      <c r="A717">
        <v>10963</v>
      </c>
      <c r="B717" t="s">
        <v>460</v>
      </c>
      <c r="C717">
        <v>9</v>
      </c>
      <c r="D717" s="131">
        <v>36634</v>
      </c>
      <c r="E717" s="131">
        <v>36662</v>
      </c>
      <c r="F717" s="131">
        <v>36641</v>
      </c>
      <c r="G717">
        <v>3</v>
      </c>
      <c r="H717">
        <v>2.7</v>
      </c>
      <c r="I717" t="s">
        <v>461</v>
      </c>
      <c r="J717" t="s">
        <v>463</v>
      </c>
      <c r="K717" t="s">
        <v>464</v>
      </c>
      <c r="M717" t="s">
        <v>465</v>
      </c>
      <c r="N717" t="s">
        <v>466</v>
      </c>
      <c r="O717">
        <v>68</v>
      </c>
    </row>
    <row r="718" spans="1:15" x14ac:dyDescent="0.3">
      <c r="A718">
        <v>10964</v>
      </c>
      <c r="B718" t="s">
        <v>824</v>
      </c>
      <c r="C718">
        <v>3</v>
      </c>
      <c r="D718" s="131">
        <v>36635</v>
      </c>
      <c r="E718" s="131">
        <v>36663</v>
      </c>
      <c r="F718" s="131">
        <v>36639</v>
      </c>
      <c r="G718">
        <v>2</v>
      </c>
      <c r="H718">
        <v>87.38</v>
      </c>
      <c r="I718" t="s">
        <v>825</v>
      </c>
      <c r="J718" t="s">
        <v>827</v>
      </c>
      <c r="K718" t="s">
        <v>702</v>
      </c>
      <c r="M718" t="s">
        <v>828</v>
      </c>
      <c r="N718" t="s">
        <v>201</v>
      </c>
      <c r="O718">
        <v>2052.5</v>
      </c>
    </row>
    <row r="719" spans="1:15" x14ac:dyDescent="0.3">
      <c r="A719">
        <v>10965</v>
      </c>
      <c r="B719" t="s">
        <v>681</v>
      </c>
      <c r="C719">
        <v>6</v>
      </c>
      <c r="D719" s="131">
        <v>36635</v>
      </c>
      <c r="E719" s="131">
        <v>36663</v>
      </c>
      <c r="F719" s="131">
        <v>36645</v>
      </c>
      <c r="G719">
        <v>3</v>
      </c>
      <c r="H719">
        <v>144.38</v>
      </c>
      <c r="I719" t="s">
        <v>682</v>
      </c>
      <c r="J719" t="s">
        <v>684</v>
      </c>
      <c r="K719" t="s">
        <v>685</v>
      </c>
      <c r="L719" t="s">
        <v>686</v>
      </c>
      <c r="M719" t="s">
        <v>687</v>
      </c>
      <c r="N719" t="s">
        <v>498</v>
      </c>
      <c r="O719">
        <v>848</v>
      </c>
    </row>
    <row r="720" spans="1:15" x14ac:dyDescent="0.3">
      <c r="A720">
        <v>10966</v>
      </c>
      <c r="B720" t="s">
        <v>353</v>
      </c>
      <c r="C720">
        <v>4</v>
      </c>
      <c r="D720" s="131">
        <v>36635</v>
      </c>
      <c r="E720" s="131">
        <v>36663</v>
      </c>
      <c r="F720" s="131">
        <v>36654</v>
      </c>
      <c r="G720">
        <v>1</v>
      </c>
      <c r="H720">
        <v>27.19</v>
      </c>
      <c r="I720" t="s">
        <v>354</v>
      </c>
      <c r="J720" t="s">
        <v>977</v>
      </c>
      <c r="K720" t="s">
        <v>357</v>
      </c>
      <c r="M720" t="s">
        <v>358</v>
      </c>
      <c r="N720" t="s">
        <v>219</v>
      </c>
      <c r="O720">
        <v>1255.5999999999999</v>
      </c>
    </row>
    <row r="721" spans="1:15" x14ac:dyDescent="0.3">
      <c r="A721">
        <v>10967</v>
      </c>
      <c r="B721" t="s">
        <v>863</v>
      </c>
      <c r="C721">
        <v>2</v>
      </c>
      <c r="D721" s="131">
        <v>36638</v>
      </c>
      <c r="E721" s="131">
        <v>36666</v>
      </c>
      <c r="F721" s="131">
        <v>36648</v>
      </c>
      <c r="G721">
        <v>2</v>
      </c>
      <c r="H721">
        <v>62.22</v>
      </c>
      <c r="I721" t="s">
        <v>864</v>
      </c>
      <c r="J721" t="s">
        <v>866</v>
      </c>
      <c r="K721" t="s">
        <v>867</v>
      </c>
      <c r="M721" t="s">
        <v>868</v>
      </c>
      <c r="N721" t="s">
        <v>203</v>
      </c>
      <c r="O721">
        <v>910.4</v>
      </c>
    </row>
    <row r="722" spans="1:15" x14ac:dyDescent="0.3">
      <c r="A722">
        <v>10968</v>
      </c>
      <c r="B722" t="s">
        <v>400</v>
      </c>
      <c r="C722">
        <v>1</v>
      </c>
      <c r="D722" s="131">
        <v>36638</v>
      </c>
      <c r="E722" s="131">
        <v>36666</v>
      </c>
      <c r="F722" s="131">
        <v>36647</v>
      </c>
      <c r="G722">
        <v>3</v>
      </c>
      <c r="H722">
        <v>74.599999999999994</v>
      </c>
      <c r="I722" t="s">
        <v>401</v>
      </c>
      <c r="J722" t="s">
        <v>404</v>
      </c>
      <c r="K722" t="s">
        <v>405</v>
      </c>
      <c r="M722" t="s">
        <v>406</v>
      </c>
      <c r="N722" t="s">
        <v>216</v>
      </c>
      <c r="O722">
        <v>1408</v>
      </c>
    </row>
    <row r="723" spans="1:15" x14ac:dyDescent="0.3">
      <c r="A723">
        <v>10969</v>
      </c>
      <c r="B723" t="s">
        <v>360</v>
      </c>
      <c r="C723">
        <v>1</v>
      </c>
      <c r="D723" s="131">
        <v>36638</v>
      </c>
      <c r="E723" s="131">
        <v>36666</v>
      </c>
      <c r="F723" s="131">
        <v>36645</v>
      </c>
      <c r="G723">
        <v>2</v>
      </c>
      <c r="H723">
        <v>0.21</v>
      </c>
      <c r="I723" t="s">
        <v>361</v>
      </c>
      <c r="J723" t="s">
        <v>364</v>
      </c>
      <c r="K723" t="s">
        <v>365</v>
      </c>
      <c r="L723" t="s">
        <v>366</v>
      </c>
      <c r="M723" t="s">
        <v>367</v>
      </c>
      <c r="N723" t="s">
        <v>368</v>
      </c>
      <c r="O723">
        <v>108</v>
      </c>
    </row>
    <row r="724" spans="1:15" x14ac:dyDescent="0.3">
      <c r="A724">
        <v>10970</v>
      </c>
      <c r="B724" t="s">
        <v>303</v>
      </c>
      <c r="C724">
        <v>9</v>
      </c>
      <c r="D724" s="131">
        <v>36639</v>
      </c>
      <c r="E724" s="131">
        <v>36653</v>
      </c>
      <c r="F724" s="131">
        <v>36670</v>
      </c>
      <c r="G724">
        <v>1</v>
      </c>
      <c r="H724">
        <v>16.16</v>
      </c>
      <c r="I724" t="s">
        <v>304</v>
      </c>
      <c r="J724" t="s">
        <v>306</v>
      </c>
      <c r="K724" t="s">
        <v>307</v>
      </c>
      <c r="M724" t="s">
        <v>308</v>
      </c>
      <c r="N724" t="s">
        <v>215</v>
      </c>
      <c r="O724">
        <v>280</v>
      </c>
    </row>
    <row r="725" spans="1:15" x14ac:dyDescent="0.3">
      <c r="A725">
        <v>10971</v>
      </c>
      <c r="B725" t="s">
        <v>446</v>
      </c>
      <c r="C725">
        <v>2</v>
      </c>
      <c r="D725" s="131">
        <v>36639</v>
      </c>
      <c r="E725" s="131">
        <v>36667</v>
      </c>
      <c r="F725" s="131">
        <v>36648</v>
      </c>
      <c r="G725">
        <v>2</v>
      </c>
      <c r="H725">
        <v>121.82</v>
      </c>
      <c r="I725" t="s">
        <v>447</v>
      </c>
      <c r="J725" t="s">
        <v>449</v>
      </c>
      <c r="K725" t="s">
        <v>389</v>
      </c>
      <c r="M725" t="s">
        <v>390</v>
      </c>
      <c r="N725" t="s">
        <v>201</v>
      </c>
      <c r="O725">
        <v>1733.06</v>
      </c>
    </row>
    <row r="726" spans="1:15" x14ac:dyDescent="0.3">
      <c r="A726">
        <v>10972</v>
      </c>
      <c r="B726" t="s">
        <v>560</v>
      </c>
      <c r="C726">
        <v>4</v>
      </c>
      <c r="D726" s="131">
        <v>36639</v>
      </c>
      <c r="E726" s="131">
        <v>36667</v>
      </c>
      <c r="F726" s="131">
        <v>36641</v>
      </c>
      <c r="G726">
        <v>2</v>
      </c>
      <c r="H726">
        <v>0.02</v>
      </c>
      <c r="I726" t="s">
        <v>561</v>
      </c>
      <c r="J726" t="s">
        <v>563</v>
      </c>
      <c r="K726" t="s">
        <v>564</v>
      </c>
      <c r="M726" t="s">
        <v>565</v>
      </c>
      <c r="N726" t="s">
        <v>201</v>
      </c>
      <c r="O726">
        <v>251.5</v>
      </c>
    </row>
    <row r="727" spans="1:15" x14ac:dyDescent="0.3">
      <c r="A727">
        <v>10973</v>
      </c>
      <c r="B727" t="s">
        <v>560</v>
      </c>
      <c r="C727">
        <v>6</v>
      </c>
      <c r="D727" s="131">
        <v>36639</v>
      </c>
      <c r="E727" s="131">
        <v>36667</v>
      </c>
      <c r="F727" s="131">
        <v>36642</v>
      </c>
      <c r="G727">
        <v>2</v>
      </c>
      <c r="H727">
        <v>15.17</v>
      </c>
      <c r="I727" t="s">
        <v>561</v>
      </c>
      <c r="J727" t="s">
        <v>563</v>
      </c>
      <c r="K727" t="s">
        <v>564</v>
      </c>
      <c r="M727" t="s">
        <v>565</v>
      </c>
      <c r="N727" t="s">
        <v>201</v>
      </c>
      <c r="O727">
        <v>291.55</v>
      </c>
    </row>
    <row r="728" spans="1:15" x14ac:dyDescent="0.3">
      <c r="A728">
        <v>10974</v>
      </c>
      <c r="B728" t="s">
        <v>831</v>
      </c>
      <c r="C728">
        <v>3</v>
      </c>
      <c r="D728" s="131">
        <v>36640</v>
      </c>
      <c r="E728" s="131">
        <v>36654</v>
      </c>
      <c r="F728" s="131">
        <v>36649</v>
      </c>
      <c r="G728">
        <v>3</v>
      </c>
      <c r="H728">
        <v>12.96</v>
      </c>
      <c r="I728" t="s">
        <v>832</v>
      </c>
      <c r="J728" t="s">
        <v>834</v>
      </c>
      <c r="K728" t="s">
        <v>835</v>
      </c>
      <c r="L728" t="s">
        <v>836</v>
      </c>
      <c r="M728" t="s">
        <v>837</v>
      </c>
      <c r="N728" t="s">
        <v>498</v>
      </c>
      <c r="O728">
        <v>439</v>
      </c>
    </row>
    <row r="729" spans="1:15" x14ac:dyDescent="0.3">
      <c r="A729">
        <v>10975</v>
      </c>
      <c r="B729" t="s">
        <v>319</v>
      </c>
      <c r="C729">
        <v>1</v>
      </c>
      <c r="D729" s="131">
        <v>36640</v>
      </c>
      <c r="E729" s="131">
        <v>36668</v>
      </c>
      <c r="F729" s="131">
        <v>36642</v>
      </c>
      <c r="G729">
        <v>3</v>
      </c>
      <c r="H729">
        <v>32.270000000000003</v>
      </c>
      <c r="I729" t="s">
        <v>320</v>
      </c>
      <c r="J729" t="s">
        <v>323</v>
      </c>
      <c r="K729" t="s">
        <v>324</v>
      </c>
      <c r="L729" t="s">
        <v>325</v>
      </c>
      <c r="M729" t="s">
        <v>326</v>
      </c>
      <c r="N729" t="s">
        <v>327</v>
      </c>
      <c r="O729">
        <v>717.5</v>
      </c>
    </row>
    <row r="730" spans="1:15" x14ac:dyDescent="0.3">
      <c r="A730">
        <v>10976</v>
      </c>
      <c r="B730" t="s">
        <v>519</v>
      </c>
      <c r="C730">
        <v>1</v>
      </c>
      <c r="D730" s="131">
        <v>36640</v>
      </c>
      <c r="E730" s="131">
        <v>36682</v>
      </c>
      <c r="F730" s="131">
        <v>36649</v>
      </c>
      <c r="G730">
        <v>1</v>
      </c>
      <c r="H730">
        <v>37.97</v>
      </c>
      <c r="I730" t="s">
        <v>520</v>
      </c>
      <c r="J730" t="s">
        <v>522</v>
      </c>
      <c r="K730" t="s">
        <v>523</v>
      </c>
      <c r="L730" t="s">
        <v>524</v>
      </c>
      <c r="M730" t="s">
        <v>525</v>
      </c>
      <c r="N730" t="s">
        <v>507</v>
      </c>
      <c r="O730">
        <v>912</v>
      </c>
    </row>
    <row r="731" spans="1:15" x14ac:dyDescent="0.3">
      <c r="A731">
        <v>10977</v>
      </c>
      <c r="B731" t="s">
        <v>432</v>
      </c>
      <c r="C731">
        <v>8</v>
      </c>
      <c r="D731" s="131">
        <v>36641</v>
      </c>
      <c r="E731" s="131">
        <v>36669</v>
      </c>
      <c r="F731" s="131">
        <v>36656</v>
      </c>
      <c r="G731">
        <v>3</v>
      </c>
      <c r="H731">
        <v>208.5</v>
      </c>
      <c r="I731" t="s">
        <v>433</v>
      </c>
      <c r="J731" t="s">
        <v>435</v>
      </c>
      <c r="K731" t="s">
        <v>436</v>
      </c>
      <c r="M731" t="s">
        <v>437</v>
      </c>
      <c r="N731" t="s">
        <v>283</v>
      </c>
      <c r="O731">
        <v>2233</v>
      </c>
    </row>
    <row r="732" spans="1:15" x14ac:dyDescent="0.3">
      <c r="A732">
        <v>10978</v>
      </c>
      <c r="B732" t="s">
        <v>643</v>
      </c>
      <c r="C732">
        <v>9</v>
      </c>
      <c r="D732" s="131">
        <v>36641</v>
      </c>
      <c r="E732" s="131">
        <v>36669</v>
      </c>
      <c r="F732" s="131">
        <v>36669</v>
      </c>
      <c r="G732">
        <v>2</v>
      </c>
      <c r="H732">
        <v>32.82</v>
      </c>
      <c r="I732" t="s">
        <v>644</v>
      </c>
      <c r="J732" t="s">
        <v>646</v>
      </c>
      <c r="K732" t="s">
        <v>647</v>
      </c>
      <c r="M732" t="s">
        <v>648</v>
      </c>
      <c r="N732" t="s">
        <v>649</v>
      </c>
      <c r="O732">
        <v>1500.7</v>
      </c>
    </row>
    <row r="733" spans="1:15" x14ac:dyDescent="0.3">
      <c r="A733">
        <v>10979</v>
      </c>
      <c r="B733" t="s">
        <v>400</v>
      </c>
      <c r="C733">
        <v>8</v>
      </c>
      <c r="D733" s="131">
        <v>36641</v>
      </c>
      <c r="E733" s="131">
        <v>36669</v>
      </c>
      <c r="F733" s="131">
        <v>36646</v>
      </c>
      <c r="G733">
        <v>2</v>
      </c>
      <c r="H733">
        <v>353.07</v>
      </c>
      <c r="I733" t="s">
        <v>401</v>
      </c>
      <c r="J733" t="s">
        <v>404</v>
      </c>
      <c r="K733" t="s">
        <v>405</v>
      </c>
      <c r="M733" t="s">
        <v>406</v>
      </c>
      <c r="N733" t="s">
        <v>216</v>
      </c>
      <c r="O733">
        <v>4813.5</v>
      </c>
    </row>
    <row r="734" spans="1:15" x14ac:dyDescent="0.3">
      <c r="A734">
        <v>10980</v>
      </c>
      <c r="B734" t="s">
        <v>432</v>
      </c>
      <c r="C734">
        <v>4</v>
      </c>
      <c r="D734" s="131">
        <v>36642</v>
      </c>
      <c r="E734" s="131">
        <v>36684</v>
      </c>
      <c r="F734" s="131">
        <v>36663</v>
      </c>
      <c r="G734">
        <v>1</v>
      </c>
      <c r="H734">
        <v>1.26</v>
      </c>
      <c r="I734" t="s">
        <v>433</v>
      </c>
      <c r="J734" t="s">
        <v>435</v>
      </c>
      <c r="K734" t="s">
        <v>436</v>
      </c>
      <c r="M734" t="s">
        <v>437</v>
      </c>
      <c r="N734" t="s">
        <v>283</v>
      </c>
      <c r="O734">
        <v>310</v>
      </c>
    </row>
    <row r="735" spans="1:15" x14ac:dyDescent="0.3">
      <c r="A735">
        <v>10981</v>
      </c>
      <c r="B735" t="s">
        <v>510</v>
      </c>
      <c r="C735">
        <v>1</v>
      </c>
      <c r="D735" s="131">
        <v>36642</v>
      </c>
      <c r="E735" s="131">
        <v>36670</v>
      </c>
      <c r="F735" s="131">
        <v>36648</v>
      </c>
      <c r="G735">
        <v>2</v>
      </c>
      <c r="H735">
        <v>193.37</v>
      </c>
      <c r="I735" t="s">
        <v>511</v>
      </c>
      <c r="J735" t="s">
        <v>513</v>
      </c>
      <c r="K735" t="s">
        <v>514</v>
      </c>
      <c r="L735" t="s">
        <v>515</v>
      </c>
      <c r="M735" t="s">
        <v>516</v>
      </c>
      <c r="N735" t="s">
        <v>368</v>
      </c>
      <c r="O735">
        <v>15810</v>
      </c>
    </row>
    <row r="736" spans="1:15" x14ac:dyDescent="0.3">
      <c r="A736">
        <v>10982</v>
      </c>
      <c r="B736" t="s">
        <v>319</v>
      </c>
      <c r="C736">
        <v>2</v>
      </c>
      <c r="D736" s="131">
        <v>36642</v>
      </c>
      <c r="E736" s="131">
        <v>36670</v>
      </c>
      <c r="F736" s="131">
        <v>36654</v>
      </c>
      <c r="G736">
        <v>1</v>
      </c>
      <c r="H736">
        <v>14.01</v>
      </c>
      <c r="I736" t="s">
        <v>320</v>
      </c>
      <c r="J736" t="s">
        <v>323</v>
      </c>
      <c r="K736" t="s">
        <v>324</v>
      </c>
      <c r="L736" t="s">
        <v>325</v>
      </c>
      <c r="M736" t="s">
        <v>326</v>
      </c>
      <c r="N736" t="s">
        <v>327</v>
      </c>
      <c r="O736">
        <v>1014</v>
      </c>
    </row>
    <row r="737" spans="1:15" x14ac:dyDescent="0.3">
      <c r="A737">
        <v>10983</v>
      </c>
      <c r="B737" t="s">
        <v>800</v>
      </c>
      <c r="C737">
        <v>2</v>
      </c>
      <c r="D737" s="131">
        <v>36642</v>
      </c>
      <c r="E737" s="131">
        <v>36670</v>
      </c>
      <c r="F737" s="131">
        <v>36652</v>
      </c>
      <c r="G737">
        <v>2</v>
      </c>
      <c r="H737">
        <v>657.54</v>
      </c>
      <c r="I737" t="s">
        <v>801</v>
      </c>
      <c r="J737" t="s">
        <v>803</v>
      </c>
      <c r="K737" t="s">
        <v>804</v>
      </c>
      <c r="L737" t="s">
        <v>805</v>
      </c>
      <c r="M737" t="s">
        <v>806</v>
      </c>
      <c r="N737" t="s">
        <v>498</v>
      </c>
      <c r="O737">
        <v>796.5</v>
      </c>
    </row>
    <row r="738" spans="1:15" x14ac:dyDescent="0.3">
      <c r="A738">
        <v>10984</v>
      </c>
      <c r="B738" t="s">
        <v>800</v>
      </c>
      <c r="C738">
        <v>1</v>
      </c>
      <c r="D738" s="131">
        <v>36645</v>
      </c>
      <c r="E738" s="131">
        <v>36673</v>
      </c>
      <c r="F738" s="131">
        <v>36649</v>
      </c>
      <c r="G738">
        <v>3</v>
      </c>
      <c r="H738">
        <v>211.22</v>
      </c>
      <c r="I738" t="s">
        <v>801</v>
      </c>
      <c r="J738" t="s">
        <v>803</v>
      </c>
      <c r="K738" t="s">
        <v>804</v>
      </c>
      <c r="L738" t="s">
        <v>805</v>
      </c>
      <c r="M738" t="s">
        <v>806</v>
      </c>
      <c r="N738" t="s">
        <v>498</v>
      </c>
      <c r="O738">
        <v>1809.75</v>
      </c>
    </row>
    <row r="739" spans="1:15" x14ac:dyDescent="0.3">
      <c r="A739">
        <v>10985</v>
      </c>
      <c r="B739" t="s">
        <v>536</v>
      </c>
      <c r="C739">
        <v>2</v>
      </c>
      <c r="D739" s="131">
        <v>36645</v>
      </c>
      <c r="E739" s="131">
        <v>36673</v>
      </c>
      <c r="F739" s="131">
        <v>36648</v>
      </c>
      <c r="G739">
        <v>1</v>
      </c>
      <c r="H739">
        <v>91.51</v>
      </c>
      <c r="I739" t="s">
        <v>537</v>
      </c>
      <c r="J739" t="s">
        <v>539</v>
      </c>
      <c r="K739" t="s">
        <v>540</v>
      </c>
      <c r="L739" t="s">
        <v>541</v>
      </c>
      <c r="N739" t="s">
        <v>542</v>
      </c>
      <c r="O739">
        <v>2248.1999999999998</v>
      </c>
    </row>
    <row r="740" spans="1:15" x14ac:dyDescent="0.3">
      <c r="A740">
        <v>10986</v>
      </c>
      <c r="B740" t="s">
        <v>675</v>
      </c>
      <c r="C740">
        <v>8</v>
      </c>
      <c r="D740" s="131">
        <v>36645</v>
      </c>
      <c r="E740" s="131">
        <v>36673</v>
      </c>
      <c r="F740" s="131">
        <v>36667</v>
      </c>
      <c r="G740">
        <v>2</v>
      </c>
      <c r="H740">
        <v>217.86</v>
      </c>
      <c r="I740" t="s">
        <v>676</v>
      </c>
      <c r="J740" t="s">
        <v>678</v>
      </c>
      <c r="K740" t="s">
        <v>341</v>
      </c>
      <c r="M740" t="s">
        <v>342</v>
      </c>
      <c r="N740" t="s">
        <v>343</v>
      </c>
      <c r="O740">
        <v>2220</v>
      </c>
    </row>
    <row r="741" spans="1:15" x14ac:dyDescent="0.3">
      <c r="A741">
        <v>10987</v>
      </c>
      <c r="B741" t="s">
        <v>393</v>
      </c>
      <c r="C741">
        <v>8</v>
      </c>
      <c r="D741" s="131">
        <v>36646</v>
      </c>
      <c r="E741" s="131">
        <v>36674</v>
      </c>
      <c r="F741" s="131">
        <v>36652</v>
      </c>
      <c r="G741">
        <v>1</v>
      </c>
      <c r="H741">
        <v>185.48</v>
      </c>
      <c r="I741" t="s">
        <v>394</v>
      </c>
      <c r="J741" t="s">
        <v>396</v>
      </c>
      <c r="K741" t="s">
        <v>271</v>
      </c>
      <c r="M741" t="s">
        <v>397</v>
      </c>
      <c r="N741" t="s">
        <v>273</v>
      </c>
      <c r="O741">
        <v>2772</v>
      </c>
    </row>
    <row r="742" spans="1:15" x14ac:dyDescent="0.3">
      <c r="A742">
        <v>10988</v>
      </c>
      <c r="B742" t="s">
        <v>753</v>
      </c>
      <c r="C742">
        <v>3</v>
      </c>
      <c r="D742" s="131">
        <v>36646</v>
      </c>
      <c r="E742" s="131">
        <v>36674</v>
      </c>
      <c r="F742" s="131">
        <v>36656</v>
      </c>
      <c r="G742">
        <v>2</v>
      </c>
      <c r="H742">
        <v>61.14</v>
      </c>
      <c r="I742" t="s">
        <v>754</v>
      </c>
      <c r="J742" t="s">
        <v>757</v>
      </c>
      <c r="K742" t="s">
        <v>758</v>
      </c>
      <c r="L742" t="s">
        <v>759</v>
      </c>
      <c r="M742" t="s">
        <v>760</v>
      </c>
      <c r="N742" t="s">
        <v>498</v>
      </c>
      <c r="O742">
        <v>3772</v>
      </c>
    </row>
    <row r="743" spans="1:15" x14ac:dyDescent="0.3">
      <c r="A743">
        <v>10989</v>
      </c>
      <c r="B743" t="s">
        <v>727</v>
      </c>
      <c r="C743">
        <v>2</v>
      </c>
      <c r="D743" s="131">
        <v>36646</v>
      </c>
      <c r="E743" s="131">
        <v>36674</v>
      </c>
      <c r="F743" s="131">
        <v>36648</v>
      </c>
      <c r="G743">
        <v>1</v>
      </c>
      <c r="H743">
        <v>34.76</v>
      </c>
      <c r="I743" t="s">
        <v>728</v>
      </c>
      <c r="J743" t="s">
        <v>730</v>
      </c>
      <c r="K743" t="s">
        <v>514</v>
      </c>
      <c r="L743" t="s">
        <v>515</v>
      </c>
      <c r="M743" t="s">
        <v>731</v>
      </c>
      <c r="N743" t="s">
        <v>368</v>
      </c>
      <c r="O743">
        <v>1353.6</v>
      </c>
    </row>
    <row r="744" spans="1:15" x14ac:dyDescent="0.3">
      <c r="A744">
        <v>10990</v>
      </c>
      <c r="B744" t="s">
        <v>400</v>
      </c>
      <c r="C744">
        <v>2</v>
      </c>
      <c r="D744" s="131">
        <v>36647</v>
      </c>
      <c r="E744" s="131">
        <v>36689</v>
      </c>
      <c r="F744" s="131">
        <v>36653</v>
      </c>
      <c r="G744">
        <v>3</v>
      </c>
      <c r="H744">
        <v>117.61</v>
      </c>
      <c r="I744" t="s">
        <v>401</v>
      </c>
      <c r="J744" t="s">
        <v>404</v>
      </c>
      <c r="K744" t="s">
        <v>405</v>
      </c>
      <c r="M744" t="s">
        <v>406</v>
      </c>
      <c r="N744" t="s">
        <v>216</v>
      </c>
      <c r="O744">
        <v>4931</v>
      </c>
    </row>
    <row r="745" spans="1:15" x14ac:dyDescent="0.3">
      <c r="A745">
        <v>10991</v>
      </c>
      <c r="B745" t="s">
        <v>740</v>
      </c>
      <c r="C745">
        <v>1</v>
      </c>
      <c r="D745" s="131">
        <v>36647</v>
      </c>
      <c r="E745" s="131">
        <v>36675</v>
      </c>
      <c r="F745" s="131">
        <v>36653</v>
      </c>
      <c r="G745">
        <v>1</v>
      </c>
      <c r="H745">
        <v>38.51</v>
      </c>
      <c r="I745" t="s">
        <v>741</v>
      </c>
      <c r="J745" t="s">
        <v>743</v>
      </c>
      <c r="K745" t="s">
        <v>744</v>
      </c>
      <c r="M745" t="s">
        <v>745</v>
      </c>
      <c r="N745" t="s">
        <v>203</v>
      </c>
      <c r="O745">
        <v>2870</v>
      </c>
    </row>
    <row r="746" spans="1:15" x14ac:dyDescent="0.3">
      <c r="A746">
        <v>10992</v>
      </c>
      <c r="B746" t="s">
        <v>848</v>
      </c>
      <c r="C746">
        <v>1</v>
      </c>
      <c r="D746" s="131">
        <v>36647</v>
      </c>
      <c r="E746" s="131">
        <v>36675</v>
      </c>
      <c r="F746" s="131">
        <v>36649</v>
      </c>
      <c r="G746">
        <v>3</v>
      </c>
      <c r="H746">
        <v>4.2699999999999996</v>
      </c>
      <c r="I746" t="s">
        <v>849</v>
      </c>
      <c r="J746" t="s">
        <v>851</v>
      </c>
      <c r="K746" t="s">
        <v>631</v>
      </c>
      <c r="L746" t="s">
        <v>496</v>
      </c>
      <c r="M746" t="s">
        <v>852</v>
      </c>
      <c r="N746" t="s">
        <v>498</v>
      </c>
      <c r="O746">
        <v>69.599999999999994</v>
      </c>
    </row>
    <row r="747" spans="1:15" x14ac:dyDescent="0.3">
      <c r="A747">
        <v>10993</v>
      </c>
      <c r="B747" t="s">
        <v>432</v>
      </c>
      <c r="C747">
        <v>7</v>
      </c>
      <c r="D747" s="131">
        <v>36647</v>
      </c>
      <c r="E747" s="131">
        <v>36675</v>
      </c>
      <c r="F747" s="131">
        <v>36656</v>
      </c>
      <c r="G747">
        <v>3</v>
      </c>
      <c r="H747">
        <v>8.81</v>
      </c>
      <c r="I747" t="s">
        <v>433</v>
      </c>
      <c r="J747" t="s">
        <v>435</v>
      </c>
      <c r="K747" t="s">
        <v>436</v>
      </c>
      <c r="M747" t="s">
        <v>437</v>
      </c>
      <c r="N747" t="s">
        <v>283</v>
      </c>
      <c r="O747">
        <v>6527.25</v>
      </c>
    </row>
    <row r="748" spans="1:15" x14ac:dyDescent="0.3">
      <c r="A748">
        <v>10994</v>
      </c>
      <c r="B748" t="s">
        <v>891</v>
      </c>
      <c r="C748">
        <v>2</v>
      </c>
      <c r="D748" s="131">
        <v>36648</v>
      </c>
      <c r="E748" s="131">
        <v>36662</v>
      </c>
      <c r="F748" s="131">
        <v>36655</v>
      </c>
      <c r="G748">
        <v>3</v>
      </c>
      <c r="H748">
        <v>65.53</v>
      </c>
      <c r="I748" t="s">
        <v>892</v>
      </c>
      <c r="J748" t="s">
        <v>894</v>
      </c>
      <c r="K748" t="s">
        <v>895</v>
      </c>
      <c r="M748" t="s">
        <v>896</v>
      </c>
      <c r="N748" t="s">
        <v>821</v>
      </c>
      <c r="O748">
        <v>990</v>
      </c>
    </row>
    <row r="749" spans="1:15" x14ac:dyDescent="0.3">
      <c r="A749">
        <v>10995</v>
      </c>
      <c r="B749" t="s">
        <v>706</v>
      </c>
      <c r="C749">
        <v>1</v>
      </c>
      <c r="D749" s="131">
        <v>36648</v>
      </c>
      <c r="E749" s="131">
        <v>36676</v>
      </c>
      <c r="F749" s="131">
        <v>36652</v>
      </c>
      <c r="G749">
        <v>3</v>
      </c>
      <c r="H749">
        <v>46</v>
      </c>
      <c r="I749" t="s">
        <v>707</v>
      </c>
      <c r="J749" t="s">
        <v>709</v>
      </c>
      <c r="K749" t="s">
        <v>256</v>
      </c>
      <c r="M749" t="s">
        <v>710</v>
      </c>
      <c r="N749" t="s">
        <v>258</v>
      </c>
      <c r="O749">
        <v>1196</v>
      </c>
    </row>
    <row r="750" spans="1:15" x14ac:dyDescent="0.3">
      <c r="A750">
        <v>10996</v>
      </c>
      <c r="B750" t="s">
        <v>740</v>
      </c>
      <c r="C750">
        <v>4</v>
      </c>
      <c r="D750" s="131">
        <v>36648</v>
      </c>
      <c r="E750" s="131">
        <v>36676</v>
      </c>
      <c r="F750" s="131">
        <v>36656</v>
      </c>
      <c r="G750">
        <v>2</v>
      </c>
      <c r="H750">
        <v>1.1200000000000001</v>
      </c>
      <c r="I750" t="s">
        <v>741</v>
      </c>
      <c r="J750" t="s">
        <v>743</v>
      </c>
      <c r="K750" t="s">
        <v>744</v>
      </c>
      <c r="M750" t="s">
        <v>745</v>
      </c>
      <c r="N750" t="s">
        <v>203</v>
      </c>
      <c r="O750">
        <v>560</v>
      </c>
    </row>
    <row r="751" spans="1:15" x14ac:dyDescent="0.3">
      <c r="A751">
        <v>10997</v>
      </c>
      <c r="B751" t="s">
        <v>609</v>
      </c>
      <c r="C751">
        <v>8</v>
      </c>
      <c r="D751" s="131">
        <v>36649</v>
      </c>
      <c r="E751" s="131">
        <v>36691</v>
      </c>
      <c r="F751" s="131">
        <v>36659</v>
      </c>
      <c r="G751">
        <v>2</v>
      </c>
      <c r="H751">
        <v>73.91</v>
      </c>
      <c r="I751" t="s">
        <v>610</v>
      </c>
      <c r="J751" t="s">
        <v>612</v>
      </c>
      <c r="K751" t="s">
        <v>613</v>
      </c>
      <c r="L751" t="s">
        <v>614</v>
      </c>
      <c r="M751" t="s">
        <v>615</v>
      </c>
      <c r="N751" t="s">
        <v>507</v>
      </c>
      <c r="O751">
        <v>1980</v>
      </c>
    </row>
    <row r="752" spans="1:15" x14ac:dyDescent="0.3">
      <c r="A752">
        <v>10998</v>
      </c>
      <c r="B752" t="s">
        <v>954</v>
      </c>
      <c r="C752">
        <v>8</v>
      </c>
      <c r="D752" s="131">
        <v>36649</v>
      </c>
      <c r="E752" s="131">
        <v>36663</v>
      </c>
      <c r="F752" s="131">
        <v>36663</v>
      </c>
      <c r="G752">
        <v>2</v>
      </c>
      <c r="H752">
        <v>20.309999999999999</v>
      </c>
      <c r="I752" t="s">
        <v>988</v>
      </c>
      <c r="J752" t="s">
        <v>957</v>
      </c>
      <c r="K752" t="s">
        <v>958</v>
      </c>
      <c r="M752" t="s">
        <v>959</v>
      </c>
      <c r="N752" t="s">
        <v>960</v>
      </c>
      <c r="O752">
        <v>686</v>
      </c>
    </row>
    <row r="753" spans="1:15" x14ac:dyDescent="0.3">
      <c r="A753">
        <v>10999</v>
      </c>
      <c r="B753" t="s">
        <v>690</v>
      </c>
      <c r="C753">
        <v>6</v>
      </c>
      <c r="D753" s="131">
        <v>36649</v>
      </c>
      <c r="E753" s="131">
        <v>36677</v>
      </c>
      <c r="F753" s="131">
        <v>36656</v>
      </c>
      <c r="G753">
        <v>2</v>
      </c>
      <c r="H753">
        <v>96.35</v>
      </c>
      <c r="I753" t="s">
        <v>691</v>
      </c>
      <c r="J753" t="s">
        <v>693</v>
      </c>
      <c r="K753" t="s">
        <v>694</v>
      </c>
      <c r="M753" t="s">
        <v>695</v>
      </c>
      <c r="N753" t="s">
        <v>203</v>
      </c>
      <c r="O753">
        <v>1261</v>
      </c>
    </row>
    <row r="754" spans="1:15" x14ac:dyDescent="0.3">
      <c r="A754">
        <v>11000</v>
      </c>
      <c r="B754" t="s">
        <v>753</v>
      </c>
      <c r="C754">
        <v>2</v>
      </c>
      <c r="D754" s="131">
        <v>36652</v>
      </c>
      <c r="E754" s="131">
        <v>36680</v>
      </c>
      <c r="F754" s="131">
        <v>36660</v>
      </c>
      <c r="G754">
        <v>3</v>
      </c>
      <c r="H754">
        <v>55.12</v>
      </c>
      <c r="I754" t="s">
        <v>754</v>
      </c>
      <c r="J754" t="s">
        <v>757</v>
      </c>
      <c r="K754" t="s">
        <v>758</v>
      </c>
      <c r="L754" t="s">
        <v>759</v>
      </c>
      <c r="M754" t="s">
        <v>760</v>
      </c>
      <c r="N754" t="s">
        <v>498</v>
      </c>
      <c r="O754">
        <v>1075</v>
      </c>
    </row>
    <row r="755" spans="1:15" x14ac:dyDescent="0.3">
      <c r="A755">
        <v>11001</v>
      </c>
      <c r="B755" t="s">
        <v>432</v>
      </c>
      <c r="C755">
        <v>2</v>
      </c>
      <c r="D755" s="131">
        <v>36652</v>
      </c>
      <c r="E755" s="131">
        <v>36680</v>
      </c>
      <c r="F755" s="131">
        <v>36660</v>
      </c>
      <c r="G755">
        <v>2</v>
      </c>
      <c r="H755">
        <v>197.3</v>
      </c>
      <c r="I755" t="s">
        <v>433</v>
      </c>
      <c r="J755" t="s">
        <v>435</v>
      </c>
      <c r="K755" t="s">
        <v>436</v>
      </c>
      <c r="M755" t="s">
        <v>437</v>
      </c>
      <c r="N755" t="s">
        <v>283</v>
      </c>
      <c r="O755">
        <v>2769</v>
      </c>
    </row>
    <row r="756" spans="1:15" x14ac:dyDescent="0.3">
      <c r="A756">
        <v>11002</v>
      </c>
      <c r="B756" t="s">
        <v>800</v>
      </c>
      <c r="C756">
        <v>4</v>
      </c>
      <c r="D756" s="131">
        <v>36652</v>
      </c>
      <c r="E756" s="131">
        <v>36680</v>
      </c>
      <c r="F756" s="131">
        <v>36662</v>
      </c>
      <c r="G756">
        <v>1</v>
      </c>
      <c r="H756">
        <v>141.16</v>
      </c>
      <c r="I756" t="s">
        <v>801</v>
      </c>
      <c r="J756" t="s">
        <v>803</v>
      </c>
      <c r="K756" t="s">
        <v>804</v>
      </c>
      <c r="L756" t="s">
        <v>805</v>
      </c>
      <c r="M756" t="s">
        <v>806</v>
      </c>
      <c r="N756" t="s">
        <v>498</v>
      </c>
      <c r="O756">
        <v>1902</v>
      </c>
    </row>
    <row r="757" spans="1:15" x14ac:dyDescent="0.3">
      <c r="A757">
        <v>11003</v>
      </c>
      <c r="B757" t="s">
        <v>854</v>
      </c>
      <c r="C757">
        <v>3</v>
      </c>
      <c r="D757" s="131">
        <v>36652</v>
      </c>
      <c r="E757" s="131">
        <v>36680</v>
      </c>
      <c r="F757" s="131">
        <v>36654</v>
      </c>
      <c r="G757">
        <v>3</v>
      </c>
      <c r="H757">
        <v>14.91</v>
      </c>
      <c r="I757" t="s">
        <v>855</v>
      </c>
      <c r="J757" t="s">
        <v>857</v>
      </c>
      <c r="K757" t="s">
        <v>858</v>
      </c>
      <c r="L757" t="s">
        <v>859</v>
      </c>
      <c r="M757" t="s">
        <v>860</v>
      </c>
      <c r="N757" t="s">
        <v>498</v>
      </c>
      <c r="O757">
        <v>326</v>
      </c>
    </row>
    <row r="758" spans="1:15" x14ac:dyDescent="0.3">
      <c r="A758">
        <v>11004</v>
      </c>
      <c r="B758" t="s">
        <v>643</v>
      </c>
      <c r="C758">
        <v>3</v>
      </c>
      <c r="D758" s="131">
        <v>36653</v>
      </c>
      <c r="E758" s="131">
        <v>36681</v>
      </c>
      <c r="F758" s="131">
        <v>36666</v>
      </c>
      <c r="G758">
        <v>1</v>
      </c>
      <c r="H758">
        <v>44.84</v>
      </c>
      <c r="I758" t="s">
        <v>644</v>
      </c>
      <c r="J758" t="s">
        <v>646</v>
      </c>
      <c r="K758" t="s">
        <v>647</v>
      </c>
      <c r="M758" t="s">
        <v>648</v>
      </c>
      <c r="N758" t="s">
        <v>649</v>
      </c>
      <c r="O758">
        <v>295.38</v>
      </c>
    </row>
    <row r="759" spans="1:15" x14ac:dyDescent="0.3">
      <c r="A759">
        <v>11005</v>
      </c>
      <c r="B759" t="s">
        <v>946</v>
      </c>
      <c r="C759">
        <v>2</v>
      </c>
      <c r="D759" s="131">
        <v>36653</v>
      </c>
      <c r="E759" s="131">
        <v>36681</v>
      </c>
      <c r="F759" s="131">
        <v>36656</v>
      </c>
      <c r="G759">
        <v>1</v>
      </c>
      <c r="H759">
        <v>0.75</v>
      </c>
      <c r="I759" t="s">
        <v>947</v>
      </c>
      <c r="J759" t="s">
        <v>950</v>
      </c>
      <c r="K759" t="s">
        <v>951</v>
      </c>
      <c r="M759" t="s">
        <v>952</v>
      </c>
      <c r="N759" t="s">
        <v>929</v>
      </c>
      <c r="O759">
        <v>586</v>
      </c>
    </row>
    <row r="760" spans="1:15" x14ac:dyDescent="0.3">
      <c r="A760">
        <v>11006</v>
      </c>
      <c r="B760" t="s">
        <v>491</v>
      </c>
      <c r="C760">
        <v>3</v>
      </c>
      <c r="D760" s="131">
        <v>36653</v>
      </c>
      <c r="E760" s="131">
        <v>36681</v>
      </c>
      <c r="F760" s="131">
        <v>36661</v>
      </c>
      <c r="G760">
        <v>2</v>
      </c>
      <c r="H760">
        <v>25.19</v>
      </c>
      <c r="I760" t="s">
        <v>492</v>
      </c>
      <c r="J760" t="s">
        <v>494</v>
      </c>
      <c r="K760" t="s">
        <v>495</v>
      </c>
      <c r="L760" t="s">
        <v>496</v>
      </c>
      <c r="M760" t="s">
        <v>497</v>
      </c>
      <c r="N760" t="s">
        <v>498</v>
      </c>
      <c r="O760">
        <v>391.58</v>
      </c>
    </row>
    <row r="761" spans="1:15" x14ac:dyDescent="0.3">
      <c r="A761">
        <v>11007</v>
      </c>
      <c r="B761" t="s">
        <v>721</v>
      </c>
      <c r="C761">
        <v>8</v>
      </c>
      <c r="D761" s="131">
        <v>36654</v>
      </c>
      <c r="E761" s="131">
        <v>36682</v>
      </c>
      <c r="F761" s="131">
        <v>36659</v>
      </c>
      <c r="G761">
        <v>2</v>
      </c>
      <c r="H761">
        <v>202.24</v>
      </c>
      <c r="I761" t="s">
        <v>722</v>
      </c>
      <c r="J761" t="s">
        <v>724</v>
      </c>
      <c r="K761" t="s">
        <v>464</v>
      </c>
      <c r="M761" t="s">
        <v>725</v>
      </c>
      <c r="N761" t="s">
        <v>466</v>
      </c>
      <c r="O761">
        <v>2633.9</v>
      </c>
    </row>
    <row r="762" spans="1:15" x14ac:dyDescent="0.3">
      <c r="A762">
        <v>11008</v>
      </c>
      <c r="B762" t="s">
        <v>400</v>
      </c>
      <c r="C762">
        <v>7</v>
      </c>
      <c r="D762" s="131">
        <v>36654</v>
      </c>
      <c r="E762" s="131">
        <v>36682</v>
      </c>
      <c r="F762" s="131"/>
      <c r="G762">
        <v>3</v>
      </c>
      <c r="H762">
        <v>79.459999999999994</v>
      </c>
      <c r="I762" t="s">
        <v>401</v>
      </c>
      <c r="J762" t="s">
        <v>404</v>
      </c>
      <c r="K762" t="s">
        <v>405</v>
      </c>
      <c r="M762" t="s">
        <v>406</v>
      </c>
      <c r="N762" t="s">
        <v>216</v>
      </c>
      <c r="O762">
        <v>4903.5</v>
      </c>
    </row>
    <row r="763" spans="1:15" x14ac:dyDescent="0.3">
      <c r="A763">
        <v>11009</v>
      </c>
      <c r="B763" t="s">
        <v>477</v>
      </c>
      <c r="C763">
        <v>2</v>
      </c>
      <c r="D763" s="131">
        <v>36654</v>
      </c>
      <c r="E763" s="131">
        <v>36682</v>
      </c>
      <c r="F763" s="131">
        <v>36656</v>
      </c>
      <c r="G763">
        <v>1</v>
      </c>
      <c r="H763">
        <v>59.11</v>
      </c>
      <c r="I763" t="s">
        <v>478</v>
      </c>
      <c r="J763" t="s">
        <v>480</v>
      </c>
      <c r="K763" t="s">
        <v>481</v>
      </c>
      <c r="M763" t="s">
        <v>482</v>
      </c>
      <c r="N763" t="s">
        <v>215</v>
      </c>
      <c r="O763">
        <v>702</v>
      </c>
    </row>
    <row r="764" spans="1:15" x14ac:dyDescent="0.3">
      <c r="A764">
        <v>11010</v>
      </c>
      <c r="B764" t="s">
        <v>763</v>
      </c>
      <c r="C764">
        <v>2</v>
      </c>
      <c r="D764" s="131">
        <v>36655</v>
      </c>
      <c r="E764" s="131">
        <v>36683</v>
      </c>
      <c r="F764" s="131">
        <v>36667</v>
      </c>
      <c r="G764">
        <v>2</v>
      </c>
      <c r="H764">
        <v>28.71</v>
      </c>
      <c r="I764" t="s">
        <v>764</v>
      </c>
      <c r="J764" t="s">
        <v>766</v>
      </c>
      <c r="K764" t="s">
        <v>767</v>
      </c>
      <c r="M764" t="s">
        <v>768</v>
      </c>
      <c r="N764" t="s">
        <v>213</v>
      </c>
      <c r="O764">
        <v>645</v>
      </c>
    </row>
    <row r="765" spans="1:15" x14ac:dyDescent="0.3">
      <c r="A765">
        <v>11011</v>
      </c>
      <c r="B765" t="s">
        <v>242</v>
      </c>
      <c r="C765">
        <v>3</v>
      </c>
      <c r="D765" s="131">
        <v>36655</v>
      </c>
      <c r="E765" s="131">
        <v>36683</v>
      </c>
      <c r="F765" s="131">
        <v>36659</v>
      </c>
      <c r="G765">
        <v>1</v>
      </c>
      <c r="H765">
        <v>1.21</v>
      </c>
      <c r="I765" t="s">
        <v>990</v>
      </c>
      <c r="J765" t="s">
        <v>246</v>
      </c>
      <c r="K765" t="s">
        <v>247</v>
      </c>
      <c r="M765" t="s">
        <v>248</v>
      </c>
      <c r="N765" t="s">
        <v>203</v>
      </c>
      <c r="O765">
        <v>960</v>
      </c>
    </row>
    <row r="766" spans="1:15" x14ac:dyDescent="0.3">
      <c r="A766">
        <v>11012</v>
      </c>
      <c r="B766" t="s">
        <v>131</v>
      </c>
      <c r="C766">
        <v>1</v>
      </c>
      <c r="D766" s="131">
        <v>36655</v>
      </c>
      <c r="E766" s="131">
        <v>36669</v>
      </c>
      <c r="F766" s="131">
        <v>36663</v>
      </c>
      <c r="G766">
        <v>3</v>
      </c>
      <c r="H766">
        <v>242.95</v>
      </c>
      <c r="I766" t="s">
        <v>439</v>
      </c>
      <c r="J766" t="s">
        <v>441</v>
      </c>
      <c r="K766" t="s">
        <v>442</v>
      </c>
      <c r="M766" t="s">
        <v>443</v>
      </c>
      <c r="N766" t="s">
        <v>203</v>
      </c>
      <c r="O766">
        <v>2974</v>
      </c>
    </row>
    <row r="767" spans="1:15" x14ac:dyDescent="0.3">
      <c r="A767">
        <v>11013</v>
      </c>
      <c r="B767" t="s">
        <v>784</v>
      </c>
      <c r="C767">
        <v>2</v>
      </c>
      <c r="D767" s="131">
        <v>36655</v>
      </c>
      <c r="E767" s="131">
        <v>36683</v>
      </c>
      <c r="F767" s="131">
        <v>36656</v>
      </c>
      <c r="G767">
        <v>1</v>
      </c>
      <c r="H767">
        <v>32.99</v>
      </c>
      <c r="I767" t="s">
        <v>785</v>
      </c>
      <c r="J767" t="s">
        <v>787</v>
      </c>
      <c r="K767" t="s">
        <v>307</v>
      </c>
      <c r="M767" t="s">
        <v>788</v>
      </c>
      <c r="N767" t="s">
        <v>215</v>
      </c>
      <c r="O767">
        <v>361</v>
      </c>
    </row>
    <row r="768" spans="1:15" x14ac:dyDescent="0.3">
      <c r="A768">
        <v>11014</v>
      </c>
      <c r="B768" t="s">
        <v>618</v>
      </c>
      <c r="C768">
        <v>2</v>
      </c>
      <c r="D768" s="131">
        <v>36656</v>
      </c>
      <c r="E768" s="131">
        <v>36684</v>
      </c>
      <c r="F768" s="131">
        <v>36661</v>
      </c>
      <c r="G768">
        <v>3</v>
      </c>
      <c r="H768">
        <v>23.6</v>
      </c>
      <c r="I768" t="s">
        <v>619</v>
      </c>
      <c r="J768" t="s">
        <v>621</v>
      </c>
      <c r="K768" t="s">
        <v>622</v>
      </c>
      <c r="L768" t="s">
        <v>623</v>
      </c>
      <c r="M768" t="s">
        <v>624</v>
      </c>
      <c r="N768" t="s">
        <v>507</v>
      </c>
      <c r="O768">
        <v>270.2</v>
      </c>
    </row>
    <row r="769" spans="1:15" x14ac:dyDescent="0.3">
      <c r="A769">
        <v>11015</v>
      </c>
      <c r="B769" t="s">
        <v>791</v>
      </c>
      <c r="C769">
        <v>2</v>
      </c>
      <c r="D769" s="131">
        <v>36656</v>
      </c>
      <c r="E769" s="131">
        <v>36670</v>
      </c>
      <c r="F769" s="131">
        <v>36666</v>
      </c>
      <c r="G769">
        <v>2</v>
      </c>
      <c r="H769">
        <v>4.62</v>
      </c>
      <c r="I769" t="s">
        <v>792</v>
      </c>
      <c r="J769" t="s">
        <v>794</v>
      </c>
      <c r="K769" t="s">
        <v>795</v>
      </c>
      <c r="M769" t="s">
        <v>796</v>
      </c>
      <c r="N769" t="s">
        <v>797</v>
      </c>
      <c r="O769">
        <v>622.35</v>
      </c>
    </row>
    <row r="770" spans="1:15" x14ac:dyDescent="0.3">
      <c r="A770">
        <v>11016</v>
      </c>
      <c r="B770" t="s">
        <v>267</v>
      </c>
      <c r="C770">
        <v>9</v>
      </c>
      <c r="D770" s="131">
        <v>36656</v>
      </c>
      <c r="E770" s="131">
        <v>36684</v>
      </c>
      <c r="F770" s="131">
        <v>36659</v>
      </c>
      <c r="G770">
        <v>2</v>
      </c>
      <c r="H770">
        <v>33.799999999999997</v>
      </c>
      <c r="I770" t="s">
        <v>268</v>
      </c>
      <c r="J770" t="s">
        <v>982</v>
      </c>
      <c r="K770" t="s">
        <v>983</v>
      </c>
      <c r="L770" t="s">
        <v>984</v>
      </c>
      <c r="M770" t="s">
        <v>985</v>
      </c>
      <c r="N770" t="s">
        <v>273</v>
      </c>
      <c r="O770">
        <v>491.5</v>
      </c>
    </row>
    <row r="771" spans="1:15" x14ac:dyDescent="0.3">
      <c r="A771">
        <v>11017</v>
      </c>
      <c r="B771" t="s">
        <v>400</v>
      </c>
      <c r="C771">
        <v>9</v>
      </c>
      <c r="D771" s="131">
        <v>36659</v>
      </c>
      <c r="E771" s="131">
        <v>36687</v>
      </c>
      <c r="F771" s="131">
        <v>36666</v>
      </c>
      <c r="G771">
        <v>2</v>
      </c>
      <c r="H771">
        <v>754.26</v>
      </c>
      <c r="I771" t="s">
        <v>401</v>
      </c>
      <c r="J771" t="s">
        <v>404</v>
      </c>
      <c r="K771" t="s">
        <v>405</v>
      </c>
      <c r="M771" t="s">
        <v>406</v>
      </c>
      <c r="N771" t="s">
        <v>216</v>
      </c>
      <c r="O771">
        <v>6750</v>
      </c>
    </row>
    <row r="772" spans="1:15" x14ac:dyDescent="0.3">
      <c r="A772">
        <v>11018</v>
      </c>
      <c r="B772" t="s">
        <v>627</v>
      </c>
      <c r="C772">
        <v>4</v>
      </c>
      <c r="D772" s="131">
        <v>36659</v>
      </c>
      <c r="E772" s="131">
        <v>36687</v>
      </c>
      <c r="F772" s="131">
        <v>36662</v>
      </c>
      <c r="G772">
        <v>2</v>
      </c>
      <c r="H772">
        <v>11.65</v>
      </c>
      <c r="I772" t="s">
        <v>628</v>
      </c>
      <c r="J772" t="s">
        <v>630</v>
      </c>
      <c r="K772" t="s">
        <v>631</v>
      </c>
      <c r="L772" t="s">
        <v>496</v>
      </c>
      <c r="M772" t="s">
        <v>632</v>
      </c>
      <c r="N772" t="s">
        <v>498</v>
      </c>
      <c r="O772">
        <v>1575</v>
      </c>
    </row>
    <row r="773" spans="1:15" x14ac:dyDescent="0.3">
      <c r="A773">
        <v>11019</v>
      </c>
      <c r="B773" t="s">
        <v>747</v>
      </c>
      <c r="C773">
        <v>6</v>
      </c>
      <c r="D773" s="131">
        <v>36659</v>
      </c>
      <c r="E773" s="131">
        <v>36687</v>
      </c>
      <c r="F773" s="131"/>
      <c r="G773">
        <v>3</v>
      </c>
      <c r="H773">
        <v>3.17</v>
      </c>
      <c r="I773" t="s">
        <v>748</v>
      </c>
      <c r="J773" t="s">
        <v>750</v>
      </c>
      <c r="K773" t="s">
        <v>341</v>
      </c>
      <c r="M773" t="s">
        <v>342</v>
      </c>
      <c r="N773" t="s">
        <v>343</v>
      </c>
      <c r="O773">
        <v>76</v>
      </c>
    </row>
    <row r="774" spans="1:15" x14ac:dyDescent="0.3">
      <c r="A774">
        <v>11020</v>
      </c>
      <c r="B774" t="s">
        <v>690</v>
      </c>
      <c r="C774">
        <v>2</v>
      </c>
      <c r="D774" s="131">
        <v>36660</v>
      </c>
      <c r="E774" s="131">
        <v>36688</v>
      </c>
      <c r="F774" s="131">
        <v>36662</v>
      </c>
      <c r="G774">
        <v>2</v>
      </c>
      <c r="H774">
        <v>43.3</v>
      </c>
      <c r="I774" t="s">
        <v>691</v>
      </c>
      <c r="J774" t="s">
        <v>693</v>
      </c>
      <c r="K774" t="s">
        <v>694</v>
      </c>
      <c r="M774" t="s">
        <v>695</v>
      </c>
      <c r="N774" t="s">
        <v>203</v>
      </c>
      <c r="O774">
        <v>744</v>
      </c>
    </row>
    <row r="775" spans="1:15" x14ac:dyDescent="0.3">
      <c r="A775">
        <v>11021</v>
      </c>
      <c r="B775" t="s">
        <v>740</v>
      </c>
      <c r="C775">
        <v>3</v>
      </c>
      <c r="D775" s="131">
        <v>36660</v>
      </c>
      <c r="E775" s="131">
        <v>36688</v>
      </c>
      <c r="F775" s="131">
        <v>36667</v>
      </c>
      <c r="G775">
        <v>1</v>
      </c>
      <c r="H775">
        <v>297.18</v>
      </c>
      <c r="I775" t="s">
        <v>741</v>
      </c>
      <c r="J775" t="s">
        <v>743</v>
      </c>
      <c r="K775" t="s">
        <v>744</v>
      </c>
      <c r="M775" t="s">
        <v>745</v>
      </c>
      <c r="N775" t="s">
        <v>203</v>
      </c>
      <c r="O775">
        <v>6941.49</v>
      </c>
    </row>
    <row r="776" spans="1:15" x14ac:dyDescent="0.3">
      <c r="A776">
        <v>11022</v>
      </c>
      <c r="B776" t="s">
        <v>510</v>
      </c>
      <c r="C776">
        <v>9</v>
      </c>
      <c r="D776" s="131">
        <v>36660</v>
      </c>
      <c r="E776" s="131">
        <v>36688</v>
      </c>
      <c r="F776" s="131">
        <v>36680</v>
      </c>
      <c r="G776">
        <v>2</v>
      </c>
      <c r="H776">
        <v>6.27</v>
      </c>
      <c r="I776" t="s">
        <v>511</v>
      </c>
      <c r="J776" t="s">
        <v>513</v>
      </c>
      <c r="K776" t="s">
        <v>514</v>
      </c>
      <c r="L776" t="s">
        <v>515</v>
      </c>
      <c r="M776" t="s">
        <v>516</v>
      </c>
      <c r="N776" t="s">
        <v>368</v>
      </c>
      <c r="O776">
        <v>1402</v>
      </c>
    </row>
    <row r="777" spans="1:15" x14ac:dyDescent="0.3">
      <c r="A777">
        <v>11023</v>
      </c>
      <c r="B777" t="s">
        <v>330</v>
      </c>
      <c r="C777">
        <v>1</v>
      </c>
      <c r="D777" s="131">
        <v>36660</v>
      </c>
      <c r="E777" s="131">
        <v>36674</v>
      </c>
      <c r="F777" s="131">
        <v>36670</v>
      </c>
      <c r="G777">
        <v>2</v>
      </c>
      <c r="H777">
        <v>123.83</v>
      </c>
      <c r="I777" t="s">
        <v>331</v>
      </c>
      <c r="J777" t="s">
        <v>333</v>
      </c>
      <c r="K777" t="s">
        <v>271</v>
      </c>
      <c r="M777" t="s">
        <v>334</v>
      </c>
      <c r="N777" t="s">
        <v>273</v>
      </c>
      <c r="O777">
        <v>1500</v>
      </c>
    </row>
    <row r="778" spans="1:15" x14ac:dyDescent="0.3">
      <c r="A778">
        <v>11024</v>
      </c>
      <c r="B778" t="s">
        <v>393</v>
      </c>
      <c r="C778">
        <v>4</v>
      </c>
      <c r="D778" s="131">
        <v>36661</v>
      </c>
      <c r="E778" s="131">
        <v>36689</v>
      </c>
      <c r="F778" s="131">
        <v>36666</v>
      </c>
      <c r="G778">
        <v>1</v>
      </c>
      <c r="H778">
        <v>74.36</v>
      </c>
      <c r="I778" t="s">
        <v>394</v>
      </c>
      <c r="J778" t="s">
        <v>396</v>
      </c>
      <c r="K778" t="s">
        <v>271</v>
      </c>
      <c r="M778" t="s">
        <v>397</v>
      </c>
      <c r="N778" t="s">
        <v>273</v>
      </c>
      <c r="O778">
        <v>1966.81</v>
      </c>
    </row>
    <row r="779" spans="1:15" x14ac:dyDescent="0.3">
      <c r="A779">
        <v>11025</v>
      </c>
      <c r="B779" t="s">
        <v>923</v>
      </c>
      <c r="C779">
        <v>6</v>
      </c>
      <c r="D779" s="131">
        <v>36661</v>
      </c>
      <c r="E779" s="131">
        <v>36689</v>
      </c>
      <c r="F779" s="131">
        <v>36670</v>
      </c>
      <c r="G779">
        <v>3</v>
      </c>
      <c r="H779">
        <v>29.17</v>
      </c>
      <c r="I779" t="s">
        <v>924</v>
      </c>
      <c r="J779" t="s">
        <v>926</v>
      </c>
      <c r="K779" t="s">
        <v>927</v>
      </c>
      <c r="M779" t="s">
        <v>928</v>
      </c>
      <c r="N779" t="s">
        <v>929</v>
      </c>
      <c r="O779">
        <v>300</v>
      </c>
    </row>
    <row r="780" spans="1:15" x14ac:dyDescent="0.3">
      <c r="A780">
        <v>11026</v>
      </c>
      <c r="B780" t="s">
        <v>452</v>
      </c>
      <c r="C780">
        <v>4</v>
      </c>
      <c r="D780" s="131">
        <v>36661</v>
      </c>
      <c r="E780" s="131">
        <v>36689</v>
      </c>
      <c r="F780" s="131">
        <v>36674</v>
      </c>
      <c r="G780">
        <v>1</v>
      </c>
      <c r="H780">
        <v>47.09</v>
      </c>
      <c r="I780" t="s">
        <v>453</v>
      </c>
      <c r="J780" t="s">
        <v>455</v>
      </c>
      <c r="K780" t="s">
        <v>456</v>
      </c>
      <c r="M780" t="s">
        <v>457</v>
      </c>
      <c r="N780" t="s">
        <v>213</v>
      </c>
      <c r="O780">
        <v>1030</v>
      </c>
    </row>
    <row r="781" spans="1:15" x14ac:dyDescent="0.3">
      <c r="A781">
        <v>11027</v>
      </c>
      <c r="B781" t="s">
        <v>319</v>
      </c>
      <c r="C781">
        <v>1</v>
      </c>
      <c r="D781" s="131">
        <v>36662</v>
      </c>
      <c r="E781" s="131">
        <v>36690</v>
      </c>
      <c r="F781" s="131">
        <v>36666</v>
      </c>
      <c r="G781">
        <v>1</v>
      </c>
      <c r="H781">
        <v>52.52</v>
      </c>
      <c r="I781" t="s">
        <v>320</v>
      </c>
      <c r="J781" t="s">
        <v>323</v>
      </c>
      <c r="K781" t="s">
        <v>324</v>
      </c>
      <c r="L781" t="s">
        <v>325</v>
      </c>
      <c r="M781" t="s">
        <v>326</v>
      </c>
      <c r="N781" t="s">
        <v>327</v>
      </c>
      <c r="O781">
        <v>1170.3</v>
      </c>
    </row>
    <row r="782" spans="1:15" x14ac:dyDescent="0.3">
      <c r="A782">
        <v>11028</v>
      </c>
      <c r="B782" t="s">
        <v>553</v>
      </c>
      <c r="C782">
        <v>2</v>
      </c>
      <c r="D782" s="131">
        <v>36662</v>
      </c>
      <c r="E782" s="131">
        <v>36690</v>
      </c>
      <c r="F782" s="131">
        <v>36668</v>
      </c>
      <c r="G782">
        <v>1</v>
      </c>
      <c r="H782">
        <v>29.59</v>
      </c>
      <c r="I782" t="s">
        <v>554</v>
      </c>
      <c r="J782" t="s">
        <v>556</v>
      </c>
      <c r="K782" t="s">
        <v>557</v>
      </c>
      <c r="M782" t="s">
        <v>558</v>
      </c>
      <c r="N782" t="s">
        <v>203</v>
      </c>
      <c r="O782">
        <v>2160</v>
      </c>
    </row>
    <row r="783" spans="1:15" x14ac:dyDescent="0.3">
      <c r="A783">
        <v>11029</v>
      </c>
      <c r="B783" t="s">
        <v>353</v>
      </c>
      <c r="C783">
        <v>4</v>
      </c>
      <c r="D783" s="131">
        <v>36662</v>
      </c>
      <c r="E783" s="131">
        <v>36690</v>
      </c>
      <c r="F783" s="131">
        <v>36673</v>
      </c>
      <c r="G783">
        <v>1</v>
      </c>
      <c r="H783">
        <v>47.84</v>
      </c>
      <c r="I783" t="s">
        <v>354</v>
      </c>
      <c r="J783" t="s">
        <v>977</v>
      </c>
      <c r="K783" t="s">
        <v>357</v>
      </c>
      <c r="M783" t="s">
        <v>358</v>
      </c>
      <c r="N783" t="s">
        <v>219</v>
      </c>
      <c r="O783">
        <v>1286.8</v>
      </c>
    </row>
    <row r="784" spans="1:15" x14ac:dyDescent="0.3">
      <c r="A784">
        <v>11030</v>
      </c>
      <c r="B784" t="s">
        <v>800</v>
      </c>
      <c r="C784">
        <v>7</v>
      </c>
      <c r="D784" s="131">
        <v>36663</v>
      </c>
      <c r="E784" s="131">
        <v>36691</v>
      </c>
      <c r="F784" s="131">
        <v>36673</v>
      </c>
      <c r="G784">
        <v>2</v>
      </c>
      <c r="H784">
        <v>830.75</v>
      </c>
      <c r="I784" t="s">
        <v>801</v>
      </c>
      <c r="J784" t="s">
        <v>803</v>
      </c>
      <c r="K784" t="s">
        <v>804</v>
      </c>
      <c r="L784" t="s">
        <v>805</v>
      </c>
      <c r="M784" t="s">
        <v>806</v>
      </c>
      <c r="N784" t="s">
        <v>498</v>
      </c>
      <c r="O784">
        <v>16321.9</v>
      </c>
    </row>
    <row r="785" spans="1:15" x14ac:dyDescent="0.3">
      <c r="A785">
        <v>11031</v>
      </c>
      <c r="B785" t="s">
        <v>800</v>
      </c>
      <c r="C785">
        <v>6</v>
      </c>
      <c r="D785" s="131">
        <v>36663</v>
      </c>
      <c r="E785" s="131">
        <v>36691</v>
      </c>
      <c r="F785" s="131">
        <v>36670</v>
      </c>
      <c r="G785">
        <v>2</v>
      </c>
      <c r="H785">
        <v>227.22</v>
      </c>
      <c r="I785" t="s">
        <v>801</v>
      </c>
      <c r="J785" t="s">
        <v>803</v>
      </c>
      <c r="K785" t="s">
        <v>804</v>
      </c>
      <c r="L785" t="s">
        <v>805</v>
      </c>
      <c r="M785" t="s">
        <v>806</v>
      </c>
      <c r="N785" t="s">
        <v>498</v>
      </c>
      <c r="O785">
        <v>2393.5</v>
      </c>
    </row>
    <row r="786" spans="1:15" x14ac:dyDescent="0.3">
      <c r="A786">
        <v>11032</v>
      </c>
      <c r="B786" t="s">
        <v>938</v>
      </c>
      <c r="C786">
        <v>2</v>
      </c>
      <c r="D786" s="131">
        <v>36663</v>
      </c>
      <c r="E786" s="131">
        <v>36691</v>
      </c>
      <c r="F786" s="131">
        <v>36669</v>
      </c>
      <c r="G786">
        <v>3</v>
      </c>
      <c r="H786">
        <v>606.19000000000005</v>
      </c>
      <c r="I786" t="s">
        <v>939</v>
      </c>
      <c r="J786" t="s">
        <v>980</v>
      </c>
      <c r="K786" t="s">
        <v>942</v>
      </c>
      <c r="L786" t="s">
        <v>589</v>
      </c>
      <c r="M786" t="s">
        <v>981</v>
      </c>
      <c r="N786" t="s">
        <v>498</v>
      </c>
      <c r="O786">
        <v>8902.5</v>
      </c>
    </row>
    <row r="787" spans="1:15" x14ac:dyDescent="0.3">
      <c r="A787">
        <v>11033</v>
      </c>
      <c r="B787" t="s">
        <v>777</v>
      </c>
      <c r="C787">
        <v>7</v>
      </c>
      <c r="D787" s="131">
        <v>36663</v>
      </c>
      <c r="E787" s="131">
        <v>36691</v>
      </c>
      <c r="F787" s="131">
        <v>36669</v>
      </c>
      <c r="G787">
        <v>3</v>
      </c>
      <c r="H787">
        <v>84.74</v>
      </c>
      <c r="I787" t="s">
        <v>778</v>
      </c>
      <c r="J787" t="s">
        <v>978</v>
      </c>
      <c r="K787" t="s">
        <v>781</v>
      </c>
      <c r="M787" t="s">
        <v>979</v>
      </c>
      <c r="N787" t="s">
        <v>219</v>
      </c>
      <c r="O787">
        <v>3592</v>
      </c>
    </row>
    <row r="788" spans="1:15" x14ac:dyDescent="0.3">
      <c r="A788">
        <v>11034</v>
      </c>
      <c r="B788" t="s">
        <v>681</v>
      </c>
      <c r="C788">
        <v>8</v>
      </c>
      <c r="D788" s="131">
        <v>36666</v>
      </c>
      <c r="E788" s="131">
        <v>36708</v>
      </c>
      <c r="F788" s="131">
        <v>36673</v>
      </c>
      <c r="G788">
        <v>1</v>
      </c>
      <c r="H788">
        <v>40.32</v>
      </c>
      <c r="I788" t="s">
        <v>682</v>
      </c>
      <c r="J788" t="s">
        <v>684</v>
      </c>
      <c r="K788" t="s">
        <v>685</v>
      </c>
      <c r="L788" t="s">
        <v>686</v>
      </c>
      <c r="M788" t="s">
        <v>687</v>
      </c>
      <c r="N788" t="s">
        <v>498</v>
      </c>
      <c r="O788">
        <v>554.4</v>
      </c>
    </row>
    <row r="789" spans="1:15" x14ac:dyDescent="0.3">
      <c r="A789">
        <v>11035</v>
      </c>
      <c r="B789" t="s">
        <v>840</v>
      </c>
      <c r="C789">
        <v>2</v>
      </c>
      <c r="D789" s="131">
        <v>36666</v>
      </c>
      <c r="E789" s="131">
        <v>36694</v>
      </c>
      <c r="F789" s="131">
        <v>36670</v>
      </c>
      <c r="G789">
        <v>2</v>
      </c>
      <c r="H789">
        <v>0.17</v>
      </c>
      <c r="I789" t="s">
        <v>841</v>
      </c>
      <c r="J789" t="s">
        <v>843</v>
      </c>
      <c r="K789" t="s">
        <v>844</v>
      </c>
      <c r="M789" t="s">
        <v>845</v>
      </c>
      <c r="N789" t="s">
        <v>649</v>
      </c>
      <c r="O789">
        <v>1754.5</v>
      </c>
    </row>
    <row r="790" spans="1:15" x14ac:dyDescent="0.3">
      <c r="A790">
        <v>11036</v>
      </c>
      <c r="B790" t="s">
        <v>377</v>
      </c>
      <c r="C790">
        <v>8</v>
      </c>
      <c r="D790" s="131">
        <v>36666</v>
      </c>
      <c r="E790" s="131">
        <v>36694</v>
      </c>
      <c r="F790" s="131">
        <v>36668</v>
      </c>
      <c r="G790">
        <v>3</v>
      </c>
      <c r="H790">
        <v>149.47</v>
      </c>
      <c r="I790" t="s">
        <v>378</v>
      </c>
      <c r="J790" t="s">
        <v>380</v>
      </c>
      <c r="K790" t="s">
        <v>381</v>
      </c>
      <c r="M790" t="s">
        <v>382</v>
      </c>
      <c r="N790" t="s">
        <v>203</v>
      </c>
      <c r="O790">
        <v>1692</v>
      </c>
    </row>
    <row r="791" spans="1:15" x14ac:dyDescent="0.3">
      <c r="A791">
        <v>11037</v>
      </c>
      <c r="B791" t="s">
        <v>477</v>
      </c>
      <c r="C791">
        <v>7</v>
      </c>
      <c r="D791" s="131">
        <v>36667</v>
      </c>
      <c r="E791" s="131">
        <v>36695</v>
      </c>
      <c r="F791" s="131">
        <v>36673</v>
      </c>
      <c r="G791">
        <v>1</v>
      </c>
      <c r="H791">
        <v>3.2</v>
      </c>
      <c r="I791" t="s">
        <v>478</v>
      </c>
      <c r="J791" t="s">
        <v>480</v>
      </c>
      <c r="K791" t="s">
        <v>481</v>
      </c>
      <c r="M791" t="s">
        <v>482</v>
      </c>
      <c r="N791" t="s">
        <v>215</v>
      </c>
      <c r="O791">
        <v>60</v>
      </c>
    </row>
    <row r="792" spans="1:15" x14ac:dyDescent="0.3">
      <c r="A792">
        <v>11038</v>
      </c>
      <c r="B792" t="s">
        <v>840</v>
      </c>
      <c r="C792">
        <v>1</v>
      </c>
      <c r="D792" s="131">
        <v>36667</v>
      </c>
      <c r="E792" s="131">
        <v>36695</v>
      </c>
      <c r="F792" s="131">
        <v>36676</v>
      </c>
      <c r="G792">
        <v>2</v>
      </c>
      <c r="H792">
        <v>29.59</v>
      </c>
      <c r="I792" t="s">
        <v>841</v>
      </c>
      <c r="J792" t="s">
        <v>843</v>
      </c>
      <c r="K792" t="s">
        <v>844</v>
      </c>
      <c r="M792" t="s">
        <v>845</v>
      </c>
      <c r="N792" t="s">
        <v>649</v>
      </c>
      <c r="O792">
        <v>751</v>
      </c>
    </row>
    <row r="793" spans="1:15" x14ac:dyDescent="0.3">
      <c r="A793">
        <v>11039</v>
      </c>
      <c r="B793" t="s">
        <v>618</v>
      </c>
      <c r="C793">
        <v>1</v>
      </c>
      <c r="D793" s="131">
        <v>36667</v>
      </c>
      <c r="E793" s="131">
        <v>36695</v>
      </c>
      <c r="F793" s="131"/>
      <c r="G793">
        <v>2</v>
      </c>
      <c r="H793">
        <v>65</v>
      </c>
      <c r="I793" t="s">
        <v>619</v>
      </c>
      <c r="J793" t="s">
        <v>621</v>
      </c>
      <c r="K793" t="s">
        <v>622</v>
      </c>
      <c r="L793" t="s">
        <v>623</v>
      </c>
      <c r="M793" t="s">
        <v>624</v>
      </c>
      <c r="N793" t="s">
        <v>507</v>
      </c>
      <c r="O793">
        <v>3090</v>
      </c>
    </row>
    <row r="794" spans="1:15" x14ac:dyDescent="0.3">
      <c r="A794">
        <v>11040</v>
      </c>
      <c r="B794" t="s">
        <v>491</v>
      </c>
      <c r="C794">
        <v>4</v>
      </c>
      <c r="D794" s="131">
        <v>36668</v>
      </c>
      <c r="E794" s="131">
        <v>36696</v>
      </c>
      <c r="F794" s="131"/>
      <c r="G794">
        <v>3</v>
      </c>
      <c r="H794">
        <v>18.84</v>
      </c>
      <c r="I794" t="s">
        <v>492</v>
      </c>
      <c r="J794" t="s">
        <v>494</v>
      </c>
      <c r="K794" t="s">
        <v>495</v>
      </c>
      <c r="L794" t="s">
        <v>496</v>
      </c>
      <c r="M794" t="s">
        <v>497</v>
      </c>
      <c r="N794" t="s">
        <v>498</v>
      </c>
      <c r="O794">
        <v>200</v>
      </c>
    </row>
    <row r="795" spans="1:15" x14ac:dyDescent="0.3">
      <c r="A795">
        <v>11041</v>
      </c>
      <c r="B795" t="s">
        <v>353</v>
      </c>
      <c r="C795">
        <v>3</v>
      </c>
      <c r="D795" s="131">
        <v>36668</v>
      </c>
      <c r="E795" s="131">
        <v>36696</v>
      </c>
      <c r="F795" s="131">
        <v>36674</v>
      </c>
      <c r="G795">
        <v>2</v>
      </c>
      <c r="H795">
        <v>48.22</v>
      </c>
      <c r="I795" t="s">
        <v>354</v>
      </c>
      <c r="J795" t="s">
        <v>977</v>
      </c>
      <c r="K795" t="s">
        <v>357</v>
      </c>
      <c r="M795" t="s">
        <v>358</v>
      </c>
      <c r="N795" t="s">
        <v>219</v>
      </c>
      <c r="O795">
        <v>1887</v>
      </c>
    </row>
    <row r="796" spans="1:15" x14ac:dyDescent="0.3">
      <c r="A796">
        <v>11042</v>
      </c>
      <c r="B796" t="s">
        <v>360</v>
      </c>
      <c r="C796">
        <v>2</v>
      </c>
      <c r="D796" s="131">
        <v>36668</v>
      </c>
      <c r="E796" s="131">
        <v>36682</v>
      </c>
      <c r="F796" s="131">
        <v>36677</v>
      </c>
      <c r="G796">
        <v>1</v>
      </c>
      <c r="H796">
        <v>29.99</v>
      </c>
      <c r="I796" t="s">
        <v>361</v>
      </c>
      <c r="J796" t="s">
        <v>364</v>
      </c>
      <c r="K796" t="s">
        <v>365</v>
      </c>
      <c r="L796" t="s">
        <v>366</v>
      </c>
      <c r="M796" t="s">
        <v>367</v>
      </c>
      <c r="N796" t="s">
        <v>368</v>
      </c>
      <c r="O796">
        <v>405.75</v>
      </c>
    </row>
    <row r="797" spans="1:15" x14ac:dyDescent="0.3">
      <c r="A797">
        <v>11043</v>
      </c>
      <c r="B797" t="s">
        <v>824</v>
      </c>
      <c r="C797">
        <v>5</v>
      </c>
      <c r="D797" s="131">
        <v>36668</v>
      </c>
      <c r="E797" s="131">
        <v>36696</v>
      </c>
      <c r="F797" s="131">
        <v>36675</v>
      </c>
      <c r="G797">
        <v>2</v>
      </c>
      <c r="H797">
        <v>8.8000000000000007</v>
      </c>
      <c r="I797" t="s">
        <v>825</v>
      </c>
      <c r="J797" t="s">
        <v>827</v>
      </c>
      <c r="K797" t="s">
        <v>702</v>
      </c>
      <c r="M797" t="s">
        <v>828</v>
      </c>
      <c r="N797" t="s">
        <v>201</v>
      </c>
      <c r="O797">
        <v>210</v>
      </c>
    </row>
    <row r="798" spans="1:15" x14ac:dyDescent="0.3">
      <c r="A798">
        <v>11044</v>
      </c>
      <c r="B798" t="s">
        <v>954</v>
      </c>
      <c r="C798">
        <v>4</v>
      </c>
      <c r="D798" s="131">
        <v>36669</v>
      </c>
      <c r="E798" s="131">
        <v>36697</v>
      </c>
      <c r="F798" s="131">
        <v>36677</v>
      </c>
      <c r="G798">
        <v>1</v>
      </c>
      <c r="H798">
        <v>8.7200000000000006</v>
      </c>
      <c r="I798" t="s">
        <v>988</v>
      </c>
      <c r="J798" t="s">
        <v>957</v>
      </c>
      <c r="K798" t="s">
        <v>958</v>
      </c>
      <c r="M798" t="s">
        <v>959</v>
      </c>
      <c r="N798" t="s">
        <v>960</v>
      </c>
      <c r="O798">
        <v>591.6</v>
      </c>
    </row>
    <row r="799" spans="1:15" x14ac:dyDescent="0.3">
      <c r="A799">
        <v>11045</v>
      </c>
      <c r="B799" t="s">
        <v>319</v>
      </c>
      <c r="C799">
        <v>6</v>
      </c>
      <c r="D799" s="131">
        <v>36669</v>
      </c>
      <c r="E799" s="131">
        <v>36697</v>
      </c>
      <c r="F799" s="131"/>
      <c r="G799">
        <v>2</v>
      </c>
      <c r="H799">
        <v>70.58</v>
      </c>
      <c r="I799" t="s">
        <v>320</v>
      </c>
      <c r="J799" t="s">
        <v>323</v>
      </c>
      <c r="K799" t="s">
        <v>324</v>
      </c>
      <c r="L799" t="s">
        <v>325</v>
      </c>
      <c r="M799" t="s">
        <v>326</v>
      </c>
      <c r="N799" t="s">
        <v>327</v>
      </c>
      <c r="O799">
        <v>1309.5</v>
      </c>
    </row>
    <row r="800" spans="1:15" x14ac:dyDescent="0.3">
      <c r="A800">
        <v>11046</v>
      </c>
      <c r="B800" t="s">
        <v>915</v>
      </c>
      <c r="C800">
        <v>8</v>
      </c>
      <c r="D800" s="131">
        <v>36669</v>
      </c>
      <c r="E800" s="131">
        <v>36697</v>
      </c>
      <c r="F800" s="131">
        <v>36670</v>
      </c>
      <c r="G800">
        <v>2</v>
      </c>
      <c r="H800">
        <v>71.64</v>
      </c>
      <c r="I800" t="s">
        <v>916</v>
      </c>
      <c r="J800" t="s">
        <v>918</v>
      </c>
      <c r="K800" t="s">
        <v>919</v>
      </c>
      <c r="M800" t="s">
        <v>920</v>
      </c>
      <c r="N800" t="s">
        <v>203</v>
      </c>
      <c r="O800">
        <v>1564</v>
      </c>
    </row>
    <row r="801" spans="1:15" x14ac:dyDescent="0.3">
      <c r="A801">
        <v>11047</v>
      </c>
      <c r="B801" t="s">
        <v>393</v>
      </c>
      <c r="C801">
        <v>7</v>
      </c>
      <c r="D801" s="131">
        <v>36670</v>
      </c>
      <c r="E801" s="131">
        <v>36698</v>
      </c>
      <c r="F801" s="131">
        <v>36677</v>
      </c>
      <c r="G801">
        <v>3</v>
      </c>
      <c r="H801">
        <v>46.62</v>
      </c>
      <c r="I801" t="s">
        <v>394</v>
      </c>
      <c r="J801" t="s">
        <v>396</v>
      </c>
      <c r="K801" t="s">
        <v>271</v>
      </c>
      <c r="M801" t="s">
        <v>397</v>
      </c>
      <c r="N801" t="s">
        <v>273</v>
      </c>
      <c r="O801">
        <v>1090.5</v>
      </c>
    </row>
    <row r="802" spans="1:15" x14ac:dyDescent="0.3">
      <c r="A802">
        <v>11048</v>
      </c>
      <c r="B802" t="s">
        <v>319</v>
      </c>
      <c r="C802">
        <v>7</v>
      </c>
      <c r="D802" s="131">
        <v>36670</v>
      </c>
      <c r="E802" s="131">
        <v>36698</v>
      </c>
      <c r="F802" s="131">
        <v>36676</v>
      </c>
      <c r="G802">
        <v>3</v>
      </c>
      <c r="H802">
        <v>24.12</v>
      </c>
      <c r="I802" t="s">
        <v>320</v>
      </c>
      <c r="J802" t="s">
        <v>323</v>
      </c>
      <c r="K802" t="s">
        <v>324</v>
      </c>
      <c r="L802" t="s">
        <v>325</v>
      </c>
      <c r="M802" t="s">
        <v>326</v>
      </c>
      <c r="N802" t="s">
        <v>327</v>
      </c>
      <c r="O802">
        <v>525</v>
      </c>
    </row>
    <row r="803" spans="1:15" x14ac:dyDescent="0.3">
      <c r="A803">
        <v>11049</v>
      </c>
      <c r="B803" t="s">
        <v>484</v>
      </c>
      <c r="C803">
        <v>3</v>
      </c>
      <c r="D803" s="131">
        <v>36670</v>
      </c>
      <c r="E803" s="131">
        <v>36698</v>
      </c>
      <c r="F803" s="131">
        <v>36680</v>
      </c>
      <c r="G803">
        <v>1</v>
      </c>
      <c r="H803">
        <v>8.34</v>
      </c>
      <c r="I803" t="s">
        <v>485</v>
      </c>
      <c r="J803" t="s">
        <v>487</v>
      </c>
      <c r="K803" t="s">
        <v>488</v>
      </c>
      <c r="L803" t="s">
        <v>366</v>
      </c>
      <c r="M803" t="s">
        <v>489</v>
      </c>
      <c r="N803" t="s">
        <v>368</v>
      </c>
      <c r="O803">
        <v>342</v>
      </c>
    </row>
    <row r="804" spans="1:15" x14ac:dyDescent="0.3">
      <c r="A804">
        <v>11050</v>
      </c>
      <c r="B804" t="s">
        <v>432</v>
      </c>
      <c r="C804">
        <v>8</v>
      </c>
      <c r="D804" s="131">
        <v>36673</v>
      </c>
      <c r="E804" s="131">
        <v>36701</v>
      </c>
      <c r="F804" s="131">
        <v>36681</v>
      </c>
      <c r="G804">
        <v>2</v>
      </c>
      <c r="H804">
        <v>59.41</v>
      </c>
      <c r="I804" t="s">
        <v>433</v>
      </c>
      <c r="J804" t="s">
        <v>435</v>
      </c>
      <c r="K804" t="s">
        <v>436</v>
      </c>
      <c r="M804" t="s">
        <v>437</v>
      </c>
      <c r="N804" t="s">
        <v>283</v>
      </c>
      <c r="O804">
        <v>900</v>
      </c>
    </row>
    <row r="805" spans="1:15" x14ac:dyDescent="0.3">
      <c r="A805">
        <v>11051</v>
      </c>
      <c r="B805" t="s">
        <v>568</v>
      </c>
      <c r="C805">
        <v>7</v>
      </c>
      <c r="D805" s="131">
        <v>36673</v>
      </c>
      <c r="E805" s="131">
        <v>36701</v>
      </c>
      <c r="F805" s="131"/>
      <c r="G805">
        <v>3</v>
      </c>
      <c r="H805">
        <v>2.79</v>
      </c>
      <c r="I805" t="s">
        <v>569</v>
      </c>
      <c r="J805" t="s">
        <v>571</v>
      </c>
      <c r="K805" t="s">
        <v>572</v>
      </c>
      <c r="M805" t="s">
        <v>573</v>
      </c>
      <c r="N805" t="s">
        <v>201</v>
      </c>
      <c r="O805">
        <v>45</v>
      </c>
    </row>
    <row r="806" spans="1:15" x14ac:dyDescent="0.3">
      <c r="A806">
        <v>11052</v>
      </c>
      <c r="B806" t="s">
        <v>510</v>
      </c>
      <c r="C806">
        <v>3</v>
      </c>
      <c r="D806" s="131">
        <v>36673</v>
      </c>
      <c r="E806" s="131">
        <v>36701</v>
      </c>
      <c r="F806" s="131">
        <v>36677</v>
      </c>
      <c r="G806">
        <v>1</v>
      </c>
      <c r="H806">
        <v>67.260000000000005</v>
      </c>
      <c r="I806" t="s">
        <v>511</v>
      </c>
      <c r="J806" t="s">
        <v>513</v>
      </c>
      <c r="K806" t="s">
        <v>514</v>
      </c>
      <c r="L806" t="s">
        <v>515</v>
      </c>
      <c r="M806" t="s">
        <v>516</v>
      </c>
      <c r="N806" t="s">
        <v>368</v>
      </c>
      <c r="O806">
        <v>1665</v>
      </c>
    </row>
    <row r="807" spans="1:15" x14ac:dyDescent="0.3">
      <c r="A807">
        <v>11053</v>
      </c>
      <c r="B807" t="s">
        <v>713</v>
      </c>
      <c r="C807">
        <v>2</v>
      </c>
      <c r="D807" s="131">
        <v>36673</v>
      </c>
      <c r="E807" s="131">
        <v>36701</v>
      </c>
      <c r="F807" s="131">
        <v>36675</v>
      </c>
      <c r="G807">
        <v>2</v>
      </c>
      <c r="H807">
        <v>53.05</v>
      </c>
      <c r="I807" t="s">
        <v>714</v>
      </c>
      <c r="J807" t="s">
        <v>716</v>
      </c>
      <c r="K807" t="s">
        <v>717</v>
      </c>
      <c r="M807" t="s">
        <v>718</v>
      </c>
      <c r="N807" t="s">
        <v>216</v>
      </c>
      <c r="O807">
        <v>3658.75</v>
      </c>
    </row>
    <row r="808" spans="1:15" x14ac:dyDescent="0.3">
      <c r="A808">
        <v>11054</v>
      </c>
      <c r="B808" t="s">
        <v>336</v>
      </c>
      <c r="C808">
        <v>8</v>
      </c>
      <c r="D808" s="131">
        <v>36674</v>
      </c>
      <c r="E808" s="131">
        <v>36702</v>
      </c>
      <c r="F808" s="131"/>
      <c r="G808">
        <v>1</v>
      </c>
      <c r="H808">
        <v>0.33</v>
      </c>
      <c r="I808" t="s">
        <v>337</v>
      </c>
      <c r="J808" t="s">
        <v>340</v>
      </c>
      <c r="K808" t="s">
        <v>341</v>
      </c>
      <c r="M808" t="s">
        <v>342</v>
      </c>
      <c r="N808" t="s">
        <v>343</v>
      </c>
      <c r="O808">
        <v>305</v>
      </c>
    </row>
    <row r="809" spans="1:15" x14ac:dyDescent="0.3">
      <c r="A809">
        <v>11055</v>
      </c>
      <c r="B809" t="s">
        <v>519</v>
      </c>
      <c r="C809">
        <v>7</v>
      </c>
      <c r="D809" s="131">
        <v>36674</v>
      </c>
      <c r="E809" s="131">
        <v>36702</v>
      </c>
      <c r="F809" s="131">
        <v>36681</v>
      </c>
      <c r="G809">
        <v>2</v>
      </c>
      <c r="H809">
        <v>120.92</v>
      </c>
      <c r="I809" t="s">
        <v>520</v>
      </c>
      <c r="J809" t="s">
        <v>522</v>
      </c>
      <c r="K809" t="s">
        <v>523</v>
      </c>
      <c r="L809" t="s">
        <v>524</v>
      </c>
      <c r="M809" t="s">
        <v>525</v>
      </c>
      <c r="N809" t="s">
        <v>507</v>
      </c>
      <c r="O809">
        <v>1727.5</v>
      </c>
    </row>
    <row r="810" spans="1:15" x14ac:dyDescent="0.3">
      <c r="A810">
        <v>11056</v>
      </c>
      <c r="B810" t="s">
        <v>393</v>
      </c>
      <c r="C810">
        <v>8</v>
      </c>
      <c r="D810" s="131">
        <v>36674</v>
      </c>
      <c r="E810" s="131">
        <v>36688</v>
      </c>
      <c r="F810" s="131">
        <v>36677</v>
      </c>
      <c r="G810">
        <v>2</v>
      </c>
      <c r="H810">
        <v>278.95999999999998</v>
      </c>
      <c r="I810" t="s">
        <v>394</v>
      </c>
      <c r="J810" t="s">
        <v>396</v>
      </c>
      <c r="K810" t="s">
        <v>271</v>
      </c>
      <c r="M810" t="s">
        <v>397</v>
      </c>
      <c r="N810" t="s">
        <v>273</v>
      </c>
      <c r="O810">
        <v>3740</v>
      </c>
    </row>
    <row r="811" spans="1:15" x14ac:dyDescent="0.3">
      <c r="A811">
        <v>11057</v>
      </c>
      <c r="B811" t="s">
        <v>668</v>
      </c>
      <c r="C811">
        <v>3</v>
      </c>
      <c r="D811" s="131">
        <v>36675</v>
      </c>
      <c r="E811" s="131">
        <v>36703</v>
      </c>
      <c r="F811" s="131">
        <v>36677</v>
      </c>
      <c r="G811">
        <v>3</v>
      </c>
      <c r="H811">
        <v>4.13</v>
      </c>
      <c r="I811" t="s">
        <v>669</v>
      </c>
      <c r="J811" t="s">
        <v>671</v>
      </c>
      <c r="K811" t="s">
        <v>271</v>
      </c>
      <c r="M811" t="s">
        <v>672</v>
      </c>
      <c r="N811" t="s">
        <v>273</v>
      </c>
      <c r="O811">
        <v>45</v>
      </c>
    </row>
    <row r="812" spans="1:15" x14ac:dyDescent="0.3">
      <c r="A812">
        <v>11058</v>
      </c>
      <c r="B812" t="s">
        <v>286</v>
      </c>
      <c r="C812">
        <v>9</v>
      </c>
      <c r="D812" s="131">
        <v>36675</v>
      </c>
      <c r="E812" s="131">
        <v>36703</v>
      </c>
      <c r="F812" s="131"/>
      <c r="G812">
        <v>3</v>
      </c>
      <c r="H812">
        <v>31.14</v>
      </c>
      <c r="I812" t="s">
        <v>287</v>
      </c>
      <c r="J812" t="s">
        <v>289</v>
      </c>
      <c r="K812" t="s">
        <v>290</v>
      </c>
      <c r="M812" t="s">
        <v>291</v>
      </c>
      <c r="N812" t="s">
        <v>203</v>
      </c>
      <c r="O812">
        <v>858</v>
      </c>
    </row>
    <row r="813" spans="1:15" x14ac:dyDescent="0.3">
      <c r="A813">
        <v>11059</v>
      </c>
      <c r="B813" t="s">
        <v>771</v>
      </c>
      <c r="C813">
        <v>2</v>
      </c>
      <c r="D813" s="131">
        <v>36675</v>
      </c>
      <c r="E813" s="131">
        <v>36717</v>
      </c>
      <c r="F813" s="131"/>
      <c r="G813">
        <v>2</v>
      </c>
      <c r="H813">
        <v>85.8</v>
      </c>
      <c r="I813" t="s">
        <v>772</v>
      </c>
      <c r="J813" t="s">
        <v>774</v>
      </c>
      <c r="K813" t="s">
        <v>514</v>
      </c>
      <c r="L813" t="s">
        <v>515</v>
      </c>
      <c r="M813" t="s">
        <v>775</v>
      </c>
      <c r="N813" t="s">
        <v>368</v>
      </c>
      <c r="O813">
        <v>1838</v>
      </c>
    </row>
    <row r="814" spans="1:15" x14ac:dyDescent="0.3">
      <c r="A814">
        <v>11060</v>
      </c>
      <c r="B814" t="s">
        <v>452</v>
      </c>
      <c r="C814">
        <v>2</v>
      </c>
      <c r="D814" s="131">
        <v>36676</v>
      </c>
      <c r="E814" s="131">
        <v>36704</v>
      </c>
      <c r="F814" s="131">
        <v>36680</v>
      </c>
      <c r="G814">
        <v>2</v>
      </c>
      <c r="H814">
        <v>10.98</v>
      </c>
      <c r="I814" t="s">
        <v>453</v>
      </c>
      <c r="J814" t="s">
        <v>455</v>
      </c>
      <c r="K814" t="s">
        <v>456</v>
      </c>
      <c r="M814" t="s">
        <v>457</v>
      </c>
      <c r="N814" t="s">
        <v>213</v>
      </c>
      <c r="O814">
        <v>266</v>
      </c>
    </row>
    <row r="815" spans="1:15" x14ac:dyDescent="0.3">
      <c r="A815">
        <v>11061</v>
      </c>
      <c r="B815" t="s">
        <v>491</v>
      </c>
      <c r="C815">
        <v>4</v>
      </c>
      <c r="D815" s="131">
        <v>36676</v>
      </c>
      <c r="E815" s="131">
        <v>36718</v>
      </c>
      <c r="F815" s="131"/>
      <c r="G815">
        <v>3</v>
      </c>
      <c r="H815">
        <v>14.01</v>
      </c>
      <c r="I815" t="s">
        <v>492</v>
      </c>
      <c r="J815" t="s">
        <v>494</v>
      </c>
      <c r="K815" t="s">
        <v>495</v>
      </c>
      <c r="L815" t="s">
        <v>496</v>
      </c>
      <c r="M815" t="s">
        <v>497</v>
      </c>
      <c r="N815" t="s">
        <v>498</v>
      </c>
      <c r="O815">
        <v>510</v>
      </c>
    </row>
    <row r="816" spans="1:15" x14ac:dyDescent="0.3">
      <c r="A816">
        <v>11062</v>
      </c>
      <c r="B816" t="s">
        <v>763</v>
      </c>
      <c r="C816">
        <v>4</v>
      </c>
      <c r="D816" s="131">
        <v>36676</v>
      </c>
      <c r="E816" s="131">
        <v>36704</v>
      </c>
      <c r="F816" s="131"/>
      <c r="G816">
        <v>2</v>
      </c>
      <c r="H816">
        <v>29.93</v>
      </c>
      <c r="I816" t="s">
        <v>764</v>
      </c>
      <c r="J816" t="s">
        <v>766</v>
      </c>
      <c r="K816" t="s">
        <v>767</v>
      </c>
      <c r="M816" t="s">
        <v>768</v>
      </c>
      <c r="N816" t="s">
        <v>213</v>
      </c>
      <c r="O816">
        <v>508</v>
      </c>
    </row>
    <row r="817" spans="1:15" x14ac:dyDescent="0.3">
      <c r="A817">
        <v>11063</v>
      </c>
      <c r="B817" t="s">
        <v>536</v>
      </c>
      <c r="C817">
        <v>3</v>
      </c>
      <c r="D817" s="131">
        <v>36676</v>
      </c>
      <c r="E817" s="131">
        <v>36704</v>
      </c>
      <c r="F817" s="131">
        <v>36682</v>
      </c>
      <c r="G817">
        <v>2</v>
      </c>
      <c r="H817">
        <v>81.73</v>
      </c>
      <c r="I817" t="s">
        <v>537</v>
      </c>
      <c r="J817" t="s">
        <v>539</v>
      </c>
      <c r="K817" t="s">
        <v>540</v>
      </c>
      <c r="L817" t="s">
        <v>541</v>
      </c>
      <c r="N817" t="s">
        <v>542</v>
      </c>
      <c r="O817">
        <v>1445.5</v>
      </c>
    </row>
    <row r="818" spans="1:15" x14ac:dyDescent="0.3">
      <c r="A818">
        <v>11064</v>
      </c>
      <c r="B818" t="s">
        <v>800</v>
      </c>
      <c r="C818">
        <v>1</v>
      </c>
      <c r="D818" s="131">
        <v>36677</v>
      </c>
      <c r="E818" s="131">
        <v>36705</v>
      </c>
      <c r="F818" s="131">
        <v>36680</v>
      </c>
      <c r="G818">
        <v>1</v>
      </c>
      <c r="H818">
        <v>30.09</v>
      </c>
      <c r="I818" t="s">
        <v>801</v>
      </c>
      <c r="J818" t="s">
        <v>803</v>
      </c>
      <c r="K818" t="s">
        <v>804</v>
      </c>
      <c r="L818" t="s">
        <v>805</v>
      </c>
      <c r="M818" t="s">
        <v>806</v>
      </c>
      <c r="N818" t="s">
        <v>498</v>
      </c>
      <c r="O818">
        <v>4722.3</v>
      </c>
    </row>
    <row r="819" spans="1:15" x14ac:dyDescent="0.3">
      <c r="A819">
        <v>11065</v>
      </c>
      <c r="B819" t="s">
        <v>609</v>
      </c>
      <c r="C819">
        <v>8</v>
      </c>
      <c r="D819" s="131">
        <v>36677</v>
      </c>
      <c r="E819" s="131">
        <v>36705</v>
      </c>
      <c r="F819" s="131"/>
      <c r="G819">
        <v>1</v>
      </c>
      <c r="H819">
        <v>12.91</v>
      </c>
      <c r="I819" t="s">
        <v>610</v>
      </c>
      <c r="J819" t="s">
        <v>612</v>
      </c>
      <c r="K819" t="s">
        <v>613</v>
      </c>
      <c r="L819" t="s">
        <v>614</v>
      </c>
      <c r="M819" t="s">
        <v>615</v>
      </c>
      <c r="N819" t="s">
        <v>507</v>
      </c>
      <c r="O819">
        <v>252.56</v>
      </c>
    </row>
    <row r="820" spans="1:15" x14ac:dyDescent="0.3">
      <c r="A820">
        <v>11066</v>
      </c>
      <c r="B820" t="s">
        <v>938</v>
      </c>
      <c r="C820">
        <v>7</v>
      </c>
      <c r="D820" s="131">
        <v>36677</v>
      </c>
      <c r="E820" s="131">
        <v>36705</v>
      </c>
      <c r="F820" s="131">
        <v>36680</v>
      </c>
      <c r="G820">
        <v>2</v>
      </c>
      <c r="H820">
        <v>44.72</v>
      </c>
      <c r="I820" t="s">
        <v>939</v>
      </c>
      <c r="J820" t="s">
        <v>980</v>
      </c>
      <c r="K820" t="s">
        <v>942</v>
      </c>
      <c r="L820" t="s">
        <v>589</v>
      </c>
      <c r="M820" t="s">
        <v>981</v>
      </c>
      <c r="N820" t="s">
        <v>498</v>
      </c>
      <c r="O820">
        <v>928.75</v>
      </c>
    </row>
    <row r="821" spans="1:15" x14ac:dyDescent="0.3">
      <c r="A821">
        <v>11067</v>
      </c>
      <c r="B821" t="s">
        <v>377</v>
      </c>
      <c r="C821">
        <v>1</v>
      </c>
      <c r="D821" s="131">
        <v>36680</v>
      </c>
      <c r="E821" s="131">
        <v>36694</v>
      </c>
      <c r="F821" s="131">
        <v>36682</v>
      </c>
      <c r="G821">
        <v>2</v>
      </c>
      <c r="H821">
        <v>7.98</v>
      </c>
      <c r="I821" t="s">
        <v>378</v>
      </c>
      <c r="J821" t="s">
        <v>380</v>
      </c>
      <c r="K821" t="s">
        <v>381</v>
      </c>
      <c r="M821" t="s">
        <v>382</v>
      </c>
      <c r="N821" t="s">
        <v>203</v>
      </c>
      <c r="O821">
        <v>86.85</v>
      </c>
    </row>
    <row r="822" spans="1:15" x14ac:dyDescent="0.3">
      <c r="A822">
        <v>11068</v>
      </c>
      <c r="B822" t="s">
        <v>734</v>
      </c>
      <c r="C822">
        <v>8</v>
      </c>
      <c r="D822" s="131">
        <v>36680</v>
      </c>
      <c r="E822" s="131">
        <v>36708</v>
      </c>
      <c r="F822" s="131"/>
      <c r="G822">
        <v>2</v>
      </c>
      <c r="H822">
        <v>81.75</v>
      </c>
      <c r="I822" t="s">
        <v>735</v>
      </c>
      <c r="J822" t="s">
        <v>737</v>
      </c>
      <c r="K822" t="s">
        <v>365</v>
      </c>
      <c r="L822" t="s">
        <v>366</v>
      </c>
      <c r="M822" t="s">
        <v>738</v>
      </c>
      <c r="N822" t="s">
        <v>368</v>
      </c>
      <c r="O822">
        <v>2384.8000000000002</v>
      </c>
    </row>
    <row r="823" spans="1:15" x14ac:dyDescent="0.3">
      <c r="A823">
        <v>11069</v>
      </c>
      <c r="B823" t="s">
        <v>871</v>
      </c>
      <c r="C823">
        <v>1</v>
      </c>
      <c r="D823" s="131">
        <v>36680</v>
      </c>
      <c r="E823" s="131">
        <v>36708</v>
      </c>
      <c r="F823" s="131">
        <v>36682</v>
      </c>
      <c r="G823">
        <v>2</v>
      </c>
      <c r="H823">
        <v>15.67</v>
      </c>
      <c r="I823" t="s">
        <v>872</v>
      </c>
      <c r="J823" t="s">
        <v>874</v>
      </c>
      <c r="K823" t="s">
        <v>256</v>
      </c>
      <c r="M823" t="s">
        <v>710</v>
      </c>
      <c r="N823" t="s">
        <v>258</v>
      </c>
      <c r="O823">
        <v>360</v>
      </c>
    </row>
    <row r="824" spans="1:15" x14ac:dyDescent="0.3">
      <c r="A824">
        <v>11070</v>
      </c>
      <c r="B824" t="s">
        <v>593</v>
      </c>
      <c r="C824">
        <v>2</v>
      </c>
      <c r="D824" s="131">
        <v>36681</v>
      </c>
      <c r="E824" s="131">
        <v>36709</v>
      </c>
      <c r="F824" s="131"/>
      <c r="G824">
        <v>1</v>
      </c>
      <c r="H824">
        <v>136</v>
      </c>
      <c r="I824" t="s">
        <v>594</v>
      </c>
      <c r="J824" t="s">
        <v>596</v>
      </c>
      <c r="K824" t="s">
        <v>597</v>
      </c>
      <c r="M824" t="s">
        <v>598</v>
      </c>
      <c r="N824" t="s">
        <v>203</v>
      </c>
      <c r="O824">
        <v>1873.5</v>
      </c>
    </row>
    <row r="825" spans="1:15" x14ac:dyDescent="0.3">
      <c r="A825">
        <v>11071</v>
      </c>
      <c r="B825" t="s">
        <v>609</v>
      </c>
      <c r="C825">
        <v>1</v>
      </c>
      <c r="D825" s="131">
        <v>36681</v>
      </c>
      <c r="E825" s="131">
        <v>36709</v>
      </c>
      <c r="F825" s="131"/>
      <c r="G825">
        <v>1</v>
      </c>
      <c r="H825">
        <v>0.93</v>
      </c>
      <c r="I825" t="s">
        <v>610</v>
      </c>
      <c r="J825" t="s">
        <v>612</v>
      </c>
      <c r="K825" t="s">
        <v>613</v>
      </c>
      <c r="L825" t="s">
        <v>614</v>
      </c>
      <c r="M825" t="s">
        <v>615</v>
      </c>
      <c r="N825" t="s">
        <v>507</v>
      </c>
      <c r="O825">
        <v>510</v>
      </c>
    </row>
    <row r="826" spans="1:15" x14ac:dyDescent="0.3">
      <c r="A826">
        <v>11072</v>
      </c>
      <c r="B826" t="s">
        <v>400</v>
      </c>
      <c r="C826">
        <v>4</v>
      </c>
      <c r="D826" s="131">
        <v>36681</v>
      </c>
      <c r="E826" s="131">
        <v>36709</v>
      </c>
      <c r="F826" s="131"/>
      <c r="G826">
        <v>2</v>
      </c>
      <c r="H826">
        <v>258.64</v>
      </c>
      <c r="I826" t="s">
        <v>401</v>
      </c>
      <c r="J826" t="s">
        <v>404</v>
      </c>
      <c r="K826" t="s">
        <v>405</v>
      </c>
      <c r="M826" t="s">
        <v>406</v>
      </c>
      <c r="N826" t="s">
        <v>216</v>
      </c>
      <c r="O826">
        <v>5218</v>
      </c>
    </row>
    <row r="827" spans="1:15" x14ac:dyDescent="0.3">
      <c r="A827">
        <v>11073</v>
      </c>
      <c r="B827" t="s">
        <v>706</v>
      </c>
      <c r="C827">
        <v>2</v>
      </c>
      <c r="D827" s="131">
        <v>36681</v>
      </c>
      <c r="E827" s="131">
        <v>36709</v>
      </c>
      <c r="F827" s="131"/>
      <c r="G827">
        <v>2</v>
      </c>
      <c r="H827">
        <v>24.95</v>
      </c>
      <c r="I827" t="s">
        <v>707</v>
      </c>
      <c r="J827" t="s">
        <v>709</v>
      </c>
      <c r="K827" t="s">
        <v>256</v>
      </c>
      <c r="M827" t="s">
        <v>710</v>
      </c>
      <c r="N827" t="s">
        <v>258</v>
      </c>
      <c r="O827">
        <v>300</v>
      </c>
    </row>
    <row r="828" spans="1:15" x14ac:dyDescent="0.3">
      <c r="A828">
        <v>11074</v>
      </c>
      <c r="B828" t="s">
        <v>815</v>
      </c>
      <c r="C828">
        <v>7</v>
      </c>
      <c r="D828" s="131">
        <v>36682</v>
      </c>
      <c r="E828" s="131">
        <v>36710</v>
      </c>
      <c r="F828" s="131"/>
      <c r="G828">
        <v>2</v>
      </c>
      <c r="H828">
        <v>18.440000000000001</v>
      </c>
      <c r="I828" t="s">
        <v>816</v>
      </c>
      <c r="J828" t="s">
        <v>818</v>
      </c>
      <c r="K828" t="s">
        <v>819</v>
      </c>
      <c r="M828" t="s">
        <v>820</v>
      </c>
      <c r="N828" t="s">
        <v>821</v>
      </c>
      <c r="O828">
        <v>244.3</v>
      </c>
    </row>
    <row r="829" spans="1:15" x14ac:dyDescent="0.3">
      <c r="A829">
        <v>11075</v>
      </c>
      <c r="B829" t="s">
        <v>777</v>
      </c>
      <c r="C829">
        <v>8</v>
      </c>
      <c r="D829" s="131">
        <v>36682</v>
      </c>
      <c r="E829" s="131">
        <v>36710</v>
      </c>
      <c r="F829" s="131"/>
      <c r="G829">
        <v>2</v>
      </c>
      <c r="H829">
        <v>6.19</v>
      </c>
      <c r="I829" t="s">
        <v>778</v>
      </c>
      <c r="J829" t="s">
        <v>978</v>
      </c>
      <c r="K829" t="s">
        <v>781</v>
      </c>
      <c r="M829" t="s">
        <v>979</v>
      </c>
      <c r="N829" t="s">
        <v>219</v>
      </c>
      <c r="O829">
        <v>586</v>
      </c>
    </row>
    <row r="830" spans="1:15" x14ac:dyDescent="0.3">
      <c r="A830">
        <v>11076</v>
      </c>
      <c r="B830" t="s">
        <v>311</v>
      </c>
      <c r="C830">
        <v>4</v>
      </c>
      <c r="D830" s="131">
        <v>36682</v>
      </c>
      <c r="E830" s="131">
        <v>36710</v>
      </c>
      <c r="F830" s="131"/>
      <c r="G830">
        <v>2</v>
      </c>
      <c r="H830">
        <v>38.28</v>
      </c>
      <c r="I830" t="s">
        <v>312</v>
      </c>
      <c r="J830" t="s">
        <v>314</v>
      </c>
      <c r="K830" t="s">
        <v>315</v>
      </c>
      <c r="M830" t="s">
        <v>316</v>
      </c>
      <c r="N830" t="s">
        <v>201</v>
      </c>
      <c r="O830">
        <v>1057</v>
      </c>
    </row>
    <row r="831" spans="1:15" x14ac:dyDescent="0.3">
      <c r="A831">
        <v>11077</v>
      </c>
      <c r="B831" t="s">
        <v>753</v>
      </c>
      <c r="C831">
        <v>1</v>
      </c>
      <c r="D831" s="131">
        <v>36682</v>
      </c>
      <c r="E831" s="131">
        <v>36710</v>
      </c>
      <c r="F831" s="131"/>
      <c r="G831">
        <v>2</v>
      </c>
      <c r="H831">
        <v>8.5299999999999994</v>
      </c>
      <c r="I831" t="s">
        <v>754</v>
      </c>
      <c r="J831" t="s">
        <v>757</v>
      </c>
      <c r="K831" t="s">
        <v>758</v>
      </c>
      <c r="L831" t="s">
        <v>759</v>
      </c>
      <c r="M831" t="s">
        <v>760</v>
      </c>
      <c r="N831" t="s">
        <v>498</v>
      </c>
      <c r="O831">
        <v>1374.6</v>
      </c>
    </row>
  </sheetData>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DB2F8-B274-43B3-9A93-6497C0DE557A}">
  <dimension ref="A1:D2156"/>
  <sheetViews>
    <sheetView workbookViewId="0">
      <selection activeCell="C24" sqref="C24"/>
    </sheetView>
  </sheetViews>
  <sheetFormatPr defaultRowHeight="14" x14ac:dyDescent="0.3"/>
  <cols>
    <col min="1" max="1" width="10.54296875" bestFit="1" customWidth="1"/>
    <col min="2" max="2" width="12.1796875" bestFit="1" customWidth="1"/>
    <col min="3" max="3" width="11.54296875" bestFit="1" customWidth="1"/>
    <col min="4" max="4" width="10.90625" bestFit="1" customWidth="1"/>
  </cols>
  <sheetData>
    <row r="1" spans="1:4" x14ac:dyDescent="0.3">
      <c r="A1" t="s">
        <v>962</v>
      </c>
      <c r="B1" t="s">
        <v>2314</v>
      </c>
      <c r="C1" t="s">
        <v>2315</v>
      </c>
      <c r="D1" t="s">
        <v>2316</v>
      </c>
    </row>
    <row r="2" spans="1:4" x14ac:dyDescent="0.3">
      <c r="A2">
        <v>10248</v>
      </c>
      <c r="B2">
        <v>11</v>
      </c>
      <c r="C2">
        <v>14</v>
      </c>
      <c r="D2">
        <v>12</v>
      </c>
    </row>
    <row r="3" spans="1:4" x14ac:dyDescent="0.3">
      <c r="A3">
        <v>10248</v>
      </c>
      <c r="B3">
        <v>42</v>
      </c>
      <c r="C3">
        <v>9.8000000000000007</v>
      </c>
      <c r="D3">
        <v>10</v>
      </c>
    </row>
    <row r="4" spans="1:4" x14ac:dyDescent="0.3">
      <c r="A4">
        <v>10248</v>
      </c>
      <c r="B4">
        <v>72</v>
      </c>
      <c r="C4">
        <v>34.799999999999997</v>
      </c>
      <c r="D4">
        <v>5</v>
      </c>
    </row>
    <row r="5" spans="1:4" x14ac:dyDescent="0.3">
      <c r="A5">
        <v>10249</v>
      </c>
      <c r="B5">
        <v>14</v>
      </c>
      <c r="C5">
        <v>18.600000000000001</v>
      </c>
      <c r="D5">
        <v>9</v>
      </c>
    </row>
    <row r="6" spans="1:4" x14ac:dyDescent="0.3">
      <c r="A6">
        <v>10249</v>
      </c>
      <c r="B6">
        <v>51</v>
      </c>
      <c r="C6">
        <v>42.4</v>
      </c>
      <c r="D6">
        <v>40</v>
      </c>
    </row>
    <row r="7" spans="1:4" x14ac:dyDescent="0.3">
      <c r="A7">
        <v>10250</v>
      </c>
      <c r="B7">
        <v>41</v>
      </c>
      <c r="C7">
        <v>7.7</v>
      </c>
      <c r="D7">
        <v>10</v>
      </c>
    </row>
    <row r="8" spans="1:4" x14ac:dyDescent="0.3">
      <c r="A8">
        <v>10250</v>
      </c>
      <c r="B8">
        <v>51</v>
      </c>
      <c r="C8">
        <v>42.4</v>
      </c>
      <c r="D8">
        <v>35</v>
      </c>
    </row>
    <row r="9" spans="1:4" x14ac:dyDescent="0.3">
      <c r="A9">
        <v>10250</v>
      </c>
      <c r="B9">
        <v>65</v>
      </c>
      <c r="C9">
        <v>16.8</v>
      </c>
      <c r="D9">
        <v>15</v>
      </c>
    </row>
    <row r="10" spans="1:4" x14ac:dyDescent="0.3">
      <c r="A10">
        <v>10251</v>
      </c>
      <c r="B10">
        <v>22</v>
      </c>
      <c r="C10">
        <v>16.8</v>
      </c>
      <c r="D10">
        <v>6</v>
      </c>
    </row>
    <row r="11" spans="1:4" x14ac:dyDescent="0.3">
      <c r="A11">
        <v>10251</v>
      </c>
      <c r="B11">
        <v>57</v>
      </c>
      <c r="C11">
        <v>15.6</v>
      </c>
      <c r="D11">
        <v>15</v>
      </c>
    </row>
    <row r="12" spans="1:4" x14ac:dyDescent="0.3">
      <c r="A12">
        <v>10251</v>
      </c>
      <c r="B12">
        <v>65</v>
      </c>
      <c r="C12">
        <v>16.8</v>
      </c>
      <c r="D12">
        <v>20</v>
      </c>
    </row>
    <row r="13" spans="1:4" x14ac:dyDescent="0.3">
      <c r="A13">
        <v>10252</v>
      </c>
      <c r="B13">
        <v>20</v>
      </c>
      <c r="C13">
        <v>64.8</v>
      </c>
      <c r="D13">
        <v>40</v>
      </c>
    </row>
    <row r="14" spans="1:4" x14ac:dyDescent="0.3">
      <c r="A14">
        <v>10252</v>
      </c>
      <c r="B14">
        <v>33</v>
      </c>
      <c r="C14">
        <v>2</v>
      </c>
      <c r="D14">
        <v>25</v>
      </c>
    </row>
    <row r="15" spans="1:4" x14ac:dyDescent="0.3">
      <c r="A15">
        <v>10252</v>
      </c>
      <c r="B15">
        <v>60</v>
      </c>
      <c r="C15">
        <v>27.2</v>
      </c>
      <c r="D15">
        <v>40</v>
      </c>
    </row>
    <row r="16" spans="1:4" x14ac:dyDescent="0.3">
      <c r="A16">
        <v>10253</v>
      </c>
      <c r="B16">
        <v>31</v>
      </c>
      <c r="C16">
        <v>10</v>
      </c>
      <c r="D16">
        <v>20</v>
      </c>
    </row>
    <row r="17" spans="1:4" x14ac:dyDescent="0.3">
      <c r="A17">
        <v>10253</v>
      </c>
      <c r="B17">
        <v>39</v>
      </c>
      <c r="C17">
        <v>14.4</v>
      </c>
      <c r="D17">
        <v>42</v>
      </c>
    </row>
    <row r="18" spans="1:4" x14ac:dyDescent="0.3">
      <c r="A18">
        <v>10253</v>
      </c>
      <c r="B18">
        <v>49</v>
      </c>
      <c r="C18">
        <v>16</v>
      </c>
      <c r="D18">
        <v>40</v>
      </c>
    </row>
    <row r="19" spans="1:4" x14ac:dyDescent="0.3">
      <c r="A19">
        <v>10254</v>
      </c>
      <c r="B19">
        <v>24</v>
      </c>
      <c r="C19">
        <v>3.6</v>
      </c>
      <c r="D19">
        <v>15</v>
      </c>
    </row>
    <row r="20" spans="1:4" x14ac:dyDescent="0.3">
      <c r="A20">
        <v>10254</v>
      </c>
      <c r="B20">
        <v>55</v>
      </c>
      <c r="C20">
        <v>19.2</v>
      </c>
      <c r="D20">
        <v>21</v>
      </c>
    </row>
    <row r="21" spans="1:4" x14ac:dyDescent="0.3">
      <c r="A21">
        <v>10254</v>
      </c>
      <c r="B21">
        <v>74</v>
      </c>
      <c r="C21">
        <v>8</v>
      </c>
      <c r="D21">
        <v>21</v>
      </c>
    </row>
    <row r="22" spans="1:4" x14ac:dyDescent="0.3">
      <c r="A22">
        <v>10255</v>
      </c>
      <c r="B22">
        <v>2</v>
      </c>
      <c r="C22">
        <v>15.2</v>
      </c>
      <c r="D22">
        <v>20</v>
      </c>
    </row>
    <row r="23" spans="1:4" x14ac:dyDescent="0.3">
      <c r="A23">
        <v>10255</v>
      </c>
      <c r="B23">
        <v>16</v>
      </c>
      <c r="C23">
        <v>13.9</v>
      </c>
      <c r="D23">
        <v>35</v>
      </c>
    </row>
    <row r="24" spans="1:4" x14ac:dyDescent="0.3">
      <c r="A24">
        <v>10255</v>
      </c>
      <c r="B24">
        <v>36</v>
      </c>
      <c r="C24">
        <v>15.2</v>
      </c>
      <c r="D24">
        <v>25</v>
      </c>
    </row>
    <row r="25" spans="1:4" x14ac:dyDescent="0.3">
      <c r="A25">
        <v>10255</v>
      </c>
      <c r="B25">
        <v>59</v>
      </c>
      <c r="C25">
        <v>44</v>
      </c>
      <c r="D25">
        <v>30</v>
      </c>
    </row>
    <row r="26" spans="1:4" x14ac:dyDescent="0.3">
      <c r="A26">
        <v>10256</v>
      </c>
      <c r="B26">
        <v>53</v>
      </c>
      <c r="C26">
        <v>26.2</v>
      </c>
      <c r="D26">
        <v>15</v>
      </c>
    </row>
    <row r="27" spans="1:4" x14ac:dyDescent="0.3">
      <c r="A27">
        <v>10256</v>
      </c>
      <c r="B27">
        <v>77</v>
      </c>
      <c r="C27">
        <v>10.4</v>
      </c>
      <c r="D27">
        <v>12</v>
      </c>
    </row>
    <row r="28" spans="1:4" x14ac:dyDescent="0.3">
      <c r="A28">
        <v>10257</v>
      </c>
      <c r="B28">
        <v>27</v>
      </c>
      <c r="C28">
        <v>35.1</v>
      </c>
      <c r="D28">
        <v>25</v>
      </c>
    </row>
    <row r="29" spans="1:4" x14ac:dyDescent="0.3">
      <c r="A29">
        <v>10257</v>
      </c>
      <c r="B29">
        <v>39</v>
      </c>
      <c r="C29">
        <v>14.4</v>
      </c>
      <c r="D29">
        <v>6</v>
      </c>
    </row>
    <row r="30" spans="1:4" x14ac:dyDescent="0.3">
      <c r="A30">
        <v>10257</v>
      </c>
      <c r="B30">
        <v>77</v>
      </c>
      <c r="C30">
        <v>10.4</v>
      </c>
      <c r="D30">
        <v>15</v>
      </c>
    </row>
    <row r="31" spans="1:4" x14ac:dyDescent="0.3">
      <c r="A31">
        <v>10258</v>
      </c>
      <c r="B31">
        <v>2</v>
      </c>
      <c r="C31">
        <v>15.2</v>
      </c>
      <c r="D31">
        <v>50</v>
      </c>
    </row>
    <row r="32" spans="1:4" x14ac:dyDescent="0.3">
      <c r="A32">
        <v>10258</v>
      </c>
      <c r="B32">
        <v>5</v>
      </c>
      <c r="C32">
        <v>17</v>
      </c>
      <c r="D32">
        <v>65</v>
      </c>
    </row>
    <row r="33" spans="1:4" x14ac:dyDescent="0.3">
      <c r="A33">
        <v>10258</v>
      </c>
      <c r="B33">
        <v>32</v>
      </c>
      <c r="C33">
        <v>25.6</v>
      </c>
      <c r="D33">
        <v>6</v>
      </c>
    </row>
    <row r="34" spans="1:4" x14ac:dyDescent="0.3">
      <c r="A34">
        <v>10259</v>
      </c>
      <c r="B34">
        <v>21</v>
      </c>
      <c r="C34">
        <v>8</v>
      </c>
      <c r="D34">
        <v>10</v>
      </c>
    </row>
    <row r="35" spans="1:4" x14ac:dyDescent="0.3">
      <c r="A35">
        <v>10259</v>
      </c>
      <c r="B35">
        <v>37</v>
      </c>
      <c r="C35">
        <v>20.8</v>
      </c>
      <c r="D35">
        <v>1</v>
      </c>
    </row>
    <row r="36" spans="1:4" x14ac:dyDescent="0.3">
      <c r="A36">
        <v>10260</v>
      </c>
      <c r="B36">
        <v>41</v>
      </c>
      <c r="C36">
        <v>7.7</v>
      </c>
      <c r="D36">
        <v>16</v>
      </c>
    </row>
    <row r="37" spans="1:4" x14ac:dyDescent="0.3">
      <c r="A37">
        <v>10260</v>
      </c>
      <c r="B37">
        <v>57</v>
      </c>
      <c r="C37">
        <v>15.6</v>
      </c>
      <c r="D37">
        <v>50</v>
      </c>
    </row>
    <row r="38" spans="1:4" x14ac:dyDescent="0.3">
      <c r="A38">
        <v>10260</v>
      </c>
      <c r="B38">
        <v>62</v>
      </c>
      <c r="C38">
        <v>39.4</v>
      </c>
      <c r="D38">
        <v>15</v>
      </c>
    </row>
    <row r="39" spans="1:4" x14ac:dyDescent="0.3">
      <c r="A39">
        <v>10260</v>
      </c>
      <c r="B39">
        <v>70</v>
      </c>
      <c r="C39">
        <v>12</v>
      </c>
      <c r="D39">
        <v>21</v>
      </c>
    </row>
    <row r="40" spans="1:4" x14ac:dyDescent="0.3">
      <c r="A40">
        <v>10261</v>
      </c>
      <c r="B40">
        <v>21</v>
      </c>
      <c r="C40">
        <v>8</v>
      </c>
      <c r="D40">
        <v>20</v>
      </c>
    </row>
    <row r="41" spans="1:4" x14ac:dyDescent="0.3">
      <c r="A41">
        <v>10261</v>
      </c>
      <c r="B41">
        <v>35</v>
      </c>
      <c r="C41">
        <v>14.4</v>
      </c>
      <c r="D41">
        <v>20</v>
      </c>
    </row>
    <row r="42" spans="1:4" x14ac:dyDescent="0.3">
      <c r="A42">
        <v>10262</v>
      </c>
      <c r="B42">
        <v>5</v>
      </c>
      <c r="C42">
        <v>17</v>
      </c>
      <c r="D42">
        <v>12</v>
      </c>
    </row>
    <row r="43" spans="1:4" x14ac:dyDescent="0.3">
      <c r="A43">
        <v>10262</v>
      </c>
      <c r="B43">
        <v>7</v>
      </c>
      <c r="C43">
        <v>24</v>
      </c>
      <c r="D43">
        <v>15</v>
      </c>
    </row>
    <row r="44" spans="1:4" x14ac:dyDescent="0.3">
      <c r="A44">
        <v>10262</v>
      </c>
      <c r="B44">
        <v>56</v>
      </c>
      <c r="C44">
        <v>30.4</v>
      </c>
      <c r="D44">
        <v>2</v>
      </c>
    </row>
    <row r="45" spans="1:4" x14ac:dyDescent="0.3">
      <c r="A45">
        <v>10263</v>
      </c>
      <c r="B45">
        <v>16</v>
      </c>
      <c r="C45">
        <v>13.9</v>
      </c>
      <c r="D45">
        <v>60</v>
      </c>
    </row>
    <row r="46" spans="1:4" x14ac:dyDescent="0.3">
      <c r="A46">
        <v>10263</v>
      </c>
      <c r="B46">
        <v>24</v>
      </c>
      <c r="C46">
        <v>3.6</v>
      </c>
      <c r="D46">
        <v>28</v>
      </c>
    </row>
    <row r="47" spans="1:4" x14ac:dyDescent="0.3">
      <c r="A47">
        <v>10263</v>
      </c>
      <c r="B47">
        <v>30</v>
      </c>
      <c r="C47">
        <v>20.7</v>
      </c>
      <c r="D47">
        <v>60</v>
      </c>
    </row>
    <row r="48" spans="1:4" x14ac:dyDescent="0.3">
      <c r="A48">
        <v>10263</v>
      </c>
      <c r="B48">
        <v>74</v>
      </c>
      <c r="C48">
        <v>8</v>
      </c>
      <c r="D48">
        <v>36</v>
      </c>
    </row>
    <row r="49" spans="1:4" x14ac:dyDescent="0.3">
      <c r="A49">
        <v>10264</v>
      </c>
      <c r="B49">
        <v>2</v>
      </c>
      <c r="C49">
        <v>15.2</v>
      </c>
      <c r="D49">
        <v>35</v>
      </c>
    </row>
    <row r="50" spans="1:4" x14ac:dyDescent="0.3">
      <c r="A50">
        <v>10264</v>
      </c>
      <c r="B50">
        <v>41</v>
      </c>
      <c r="C50">
        <v>7.7</v>
      </c>
      <c r="D50">
        <v>25</v>
      </c>
    </row>
    <row r="51" spans="1:4" x14ac:dyDescent="0.3">
      <c r="A51">
        <v>10265</v>
      </c>
      <c r="B51">
        <v>17</v>
      </c>
      <c r="C51">
        <v>31.2</v>
      </c>
      <c r="D51">
        <v>30</v>
      </c>
    </row>
    <row r="52" spans="1:4" x14ac:dyDescent="0.3">
      <c r="A52">
        <v>10265</v>
      </c>
      <c r="B52">
        <v>70</v>
      </c>
      <c r="C52">
        <v>12</v>
      </c>
      <c r="D52">
        <v>20</v>
      </c>
    </row>
    <row r="53" spans="1:4" x14ac:dyDescent="0.3">
      <c r="A53">
        <v>10266</v>
      </c>
      <c r="B53">
        <v>12</v>
      </c>
      <c r="C53">
        <v>30.4</v>
      </c>
      <c r="D53">
        <v>12</v>
      </c>
    </row>
    <row r="54" spans="1:4" x14ac:dyDescent="0.3">
      <c r="A54">
        <v>10267</v>
      </c>
      <c r="B54">
        <v>40</v>
      </c>
      <c r="C54">
        <v>14.7</v>
      </c>
      <c r="D54">
        <v>50</v>
      </c>
    </row>
    <row r="55" spans="1:4" x14ac:dyDescent="0.3">
      <c r="A55">
        <v>10267</v>
      </c>
      <c r="B55">
        <v>59</v>
      </c>
      <c r="C55">
        <v>44</v>
      </c>
      <c r="D55">
        <v>70</v>
      </c>
    </row>
    <row r="56" spans="1:4" x14ac:dyDescent="0.3">
      <c r="A56">
        <v>10267</v>
      </c>
      <c r="B56">
        <v>76</v>
      </c>
      <c r="C56">
        <v>14.4</v>
      </c>
      <c r="D56">
        <v>15</v>
      </c>
    </row>
    <row r="57" spans="1:4" x14ac:dyDescent="0.3">
      <c r="A57">
        <v>10268</v>
      </c>
      <c r="B57">
        <v>29</v>
      </c>
      <c r="C57">
        <v>99</v>
      </c>
      <c r="D57">
        <v>10</v>
      </c>
    </row>
    <row r="58" spans="1:4" x14ac:dyDescent="0.3">
      <c r="A58">
        <v>10268</v>
      </c>
      <c r="B58">
        <v>72</v>
      </c>
      <c r="C58">
        <v>27.8</v>
      </c>
      <c r="D58">
        <v>4</v>
      </c>
    </row>
    <row r="59" spans="1:4" x14ac:dyDescent="0.3">
      <c r="A59">
        <v>10269</v>
      </c>
      <c r="B59">
        <v>33</v>
      </c>
      <c r="C59">
        <v>2</v>
      </c>
      <c r="D59">
        <v>60</v>
      </c>
    </row>
    <row r="60" spans="1:4" x14ac:dyDescent="0.3">
      <c r="A60">
        <v>10269</v>
      </c>
      <c r="B60">
        <v>72</v>
      </c>
      <c r="C60">
        <v>27.8</v>
      </c>
      <c r="D60">
        <v>20</v>
      </c>
    </row>
    <row r="61" spans="1:4" x14ac:dyDescent="0.3">
      <c r="A61">
        <v>10270</v>
      </c>
      <c r="B61">
        <v>36</v>
      </c>
      <c r="C61">
        <v>15.2</v>
      </c>
      <c r="D61">
        <v>30</v>
      </c>
    </row>
    <row r="62" spans="1:4" x14ac:dyDescent="0.3">
      <c r="A62">
        <v>10270</v>
      </c>
      <c r="B62">
        <v>43</v>
      </c>
      <c r="C62">
        <v>36.799999999999997</v>
      </c>
      <c r="D62">
        <v>25</v>
      </c>
    </row>
    <row r="63" spans="1:4" x14ac:dyDescent="0.3">
      <c r="A63">
        <v>10271</v>
      </c>
      <c r="B63">
        <v>33</v>
      </c>
      <c r="C63">
        <v>2</v>
      </c>
      <c r="D63">
        <v>24</v>
      </c>
    </row>
    <row r="64" spans="1:4" x14ac:dyDescent="0.3">
      <c r="A64">
        <v>10272</v>
      </c>
      <c r="B64">
        <v>20</v>
      </c>
      <c r="C64">
        <v>64.8</v>
      </c>
      <c r="D64">
        <v>6</v>
      </c>
    </row>
    <row r="65" spans="1:4" x14ac:dyDescent="0.3">
      <c r="A65">
        <v>10272</v>
      </c>
      <c r="B65">
        <v>31</v>
      </c>
      <c r="C65">
        <v>10</v>
      </c>
      <c r="D65">
        <v>40</v>
      </c>
    </row>
    <row r="66" spans="1:4" x14ac:dyDescent="0.3">
      <c r="A66">
        <v>10272</v>
      </c>
      <c r="B66">
        <v>72</v>
      </c>
      <c r="C66">
        <v>27.8</v>
      </c>
      <c r="D66">
        <v>24</v>
      </c>
    </row>
    <row r="67" spans="1:4" x14ac:dyDescent="0.3">
      <c r="A67">
        <v>10273</v>
      </c>
      <c r="B67">
        <v>10</v>
      </c>
      <c r="C67">
        <v>24.8</v>
      </c>
      <c r="D67">
        <v>24</v>
      </c>
    </row>
    <row r="68" spans="1:4" x14ac:dyDescent="0.3">
      <c r="A68">
        <v>10273</v>
      </c>
      <c r="B68">
        <v>31</v>
      </c>
      <c r="C68">
        <v>10</v>
      </c>
      <c r="D68">
        <v>15</v>
      </c>
    </row>
    <row r="69" spans="1:4" x14ac:dyDescent="0.3">
      <c r="A69">
        <v>10273</v>
      </c>
      <c r="B69">
        <v>33</v>
      </c>
      <c r="C69">
        <v>2</v>
      </c>
      <c r="D69">
        <v>20</v>
      </c>
    </row>
    <row r="70" spans="1:4" x14ac:dyDescent="0.3">
      <c r="A70">
        <v>10273</v>
      </c>
      <c r="B70">
        <v>40</v>
      </c>
      <c r="C70">
        <v>14.7</v>
      </c>
      <c r="D70">
        <v>60</v>
      </c>
    </row>
    <row r="71" spans="1:4" x14ac:dyDescent="0.3">
      <c r="A71">
        <v>10273</v>
      </c>
      <c r="B71">
        <v>76</v>
      </c>
      <c r="C71">
        <v>14.4</v>
      </c>
      <c r="D71">
        <v>33</v>
      </c>
    </row>
    <row r="72" spans="1:4" x14ac:dyDescent="0.3">
      <c r="A72">
        <v>10274</v>
      </c>
      <c r="B72">
        <v>71</v>
      </c>
      <c r="C72">
        <v>17.2</v>
      </c>
      <c r="D72">
        <v>20</v>
      </c>
    </row>
    <row r="73" spans="1:4" x14ac:dyDescent="0.3">
      <c r="A73">
        <v>10274</v>
      </c>
      <c r="B73">
        <v>72</v>
      </c>
      <c r="C73">
        <v>27.8</v>
      </c>
      <c r="D73">
        <v>7</v>
      </c>
    </row>
    <row r="74" spans="1:4" x14ac:dyDescent="0.3">
      <c r="A74">
        <v>10275</v>
      </c>
      <c r="B74">
        <v>24</v>
      </c>
      <c r="C74">
        <v>3.6</v>
      </c>
      <c r="D74">
        <v>12</v>
      </c>
    </row>
    <row r="75" spans="1:4" x14ac:dyDescent="0.3">
      <c r="A75">
        <v>10275</v>
      </c>
      <c r="B75">
        <v>59</v>
      </c>
      <c r="C75">
        <v>44</v>
      </c>
      <c r="D75">
        <v>6</v>
      </c>
    </row>
    <row r="76" spans="1:4" x14ac:dyDescent="0.3">
      <c r="A76">
        <v>10276</v>
      </c>
      <c r="B76">
        <v>10</v>
      </c>
      <c r="C76">
        <v>24.8</v>
      </c>
      <c r="D76">
        <v>15</v>
      </c>
    </row>
    <row r="77" spans="1:4" x14ac:dyDescent="0.3">
      <c r="A77">
        <v>10276</v>
      </c>
      <c r="B77">
        <v>13</v>
      </c>
      <c r="C77">
        <v>4.8</v>
      </c>
      <c r="D77">
        <v>10</v>
      </c>
    </row>
    <row r="78" spans="1:4" x14ac:dyDescent="0.3">
      <c r="A78">
        <v>10277</v>
      </c>
      <c r="B78">
        <v>28</v>
      </c>
      <c r="C78">
        <v>36.4</v>
      </c>
      <c r="D78">
        <v>20</v>
      </c>
    </row>
    <row r="79" spans="1:4" x14ac:dyDescent="0.3">
      <c r="A79">
        <v>10277</v>
      </c>
      <c r="B79">
        <v>62</v>
      </c>
      <c r="C79">
        <v>39.4</v>
      </c>
      <c r="D79">
        <v>12</v>
      </c>
    </row>
    <row r="80" spans="1:4" x14ac:dyDescent="0.3">
      <c r="A80">
        <v>10278</v>
      </c>
      <c r="B80">
        <v>44</v>
      </c>
      <c r="C80">
        <v>15.5</v>
      </c>
      <c r="D80">
        <v>16</v>
      </c>
    </row>
    <row r="81" spans="1:4" x14ac:dyDescent="0.3">
      <c r="A81">
        <v>10278</v>
      </c>
      <c r="B81">
        <v>59</v>
      </c>
      <c r="C81">
        <v>44</v>
      </c>
      <c r="D81">
        <v>15</v>
      </c>
    </row>
    <row r="82" spans="1:4" x14ac:dyDescent="0.3">
      <c r="A82">
        <v>10278</v>
      </c>
      <c r="B82">
        <v>63</v>
      </c>
      <c r="C82">
        <v>35.1</v>
      </c>
      <c r="D82">
        <v>8</v>
      </c>
    </row>
    <row r="83" spans="1:4" x14ac:dyDescent="0.3">
      <c r="A83">
        <v>10278</v>
      </c>
      <c r="B83">
        <v>73</v>
      </c>
      <c r="C83">
        <v>12</v>
      </c>
      <c r="D83">
        <v>25</v>
      </c>
    </row>
    <row r="84" spans="1:4" x14ac:dyDescent="0.3">
      <c r="A84">
        <v>10279</v>
      </c>
      <c r="B84">
        <v>17</v>
      </c>
      <c r="C84">
        <v>31.2</v>
      </c>
      <c r="D84">
        <v>15</v>
      </c>
    </row>
    <row r="85" spans="1:4" x14ac:dyDescent="0.3">
      <c r="A85">
        <v>10280</v>
      </c>
      <c r="B85">
        <v>24</v>
      </c>
      <c r="C85">
        <v>3.6</v>
      </c>
      <c r="D85">
        <v>12</v>
      </c>
    </row>
    <row r="86" spans="1:4" x14ac:dyDescent="0.3">
      <c r="A86">
        <v>10280</v>
      </c>
      <c r="B86">
        <v>55</v>
      </c>
      <c r="C86">
        <v>19.2</v>
      </c>
      <c r="D86">
        <v>20</v>
      </c>
    </row>
    <row r="87" spans="1:4" x14ac:dyDescent="0.3">
      <c r="A87">
        <v>10280</v>
      </c>
      <c r="B87">
        <v>75</v>
      </c>
      <c r="C87">
        <v>6.2</v>
      </c>
      <c r="D87">
        <v>30</v>
      </c>
    </row>
    <row r="88" spans="1:4" x14ac:dyDescent="0.3">
      <c r="A88">
        <v>10281</v>
      </c>
      <c r="B88">
        <v>19</v>
      </c>
      <c r="C88">
        <v>7.3</v>
      </c>
      <c r="D88">
        <v>1</v>
      </c>
    </row>
    <row r="89" spans="1:4" x14ac:dyDescent="0.3">
      <c r="A89">
        <v>10281</v>
      </c>
      <c r="B89">
        <v>24</v>
      </c>
      <c r="C89">
        <v>3.6</v>
      </c>
      <c r="D89">
        <v>6</v>
      </c>
    </row>
    <row r="90" spans="1:4" x14ac:dyDescent="0.3">
      <c r="A90">
        <v>10281</v>
      </c>
      <c r="B90">
        <v>35</v>
      </c>
      <c r="C90">
        <v>14.4</v>
      </c>
      <c r="D90">
        <v>4</v>
      </c>
    </row>
    <row r="91" spans="1:4" x14ac:dyDescent="0.3">
      <c r="A91">
        <v>10282</v>
      </c>
      <c r="B91">
        <v>30</v>
      </c>
      <c r="C91">
        <v>20.7</v>
      </c>
      <c r="D91">
        <v>6</v>
      </c>
    </row>
    <row r="92" spans="1:4" x14ac:dyDescent="0.3">
      <c r="A92">
        <v>10282</v>
      </c>
      <c r="B92">
        <v>57</v>
      </c>
      <c r="C92">
        <v>15.6</v>
      </c>
      <c r="D92">
        <v>2</v>
      </c>
    </row>
    <row r="93" spans="1:4" x14ac:dyDescent="0.3">
      <c r="A93">
        <v>10283</v>
      </c>
      <c r="B93">
        <v>15</v>
      </c>
      <c r="C93">
        <v>12.4</v>
      </c>
      <c r="D93">
        <v>20</v>
      </c>
    </row>
    <row r="94" spans="1:4" x14ac:dyDescent="0.3">
      <c r="A94">
        <v>10283</v>
      </c>
      <c r="B94">
        <v>19</v>
      </c>
      <c r="C94">
        <v>7.3</v>
      </c>
      <c r="D94">
        <v>18</v>
      </c>
    </row>
    <row r="95" spans="1:4" x14ac:dyDescent="0.3">
      <c r="A95">
        <v>10283</v>
      </c>
      <c r="B95">
        <v>60</v>
      </c>
      <c r="C95">
        <v>27.2</v>
      </c>
      <c r="D95">
        <v>35</v>
      </c>
    </row>
    <row r="96" spans="1:4" x14ac:dyDescent="0.3">
      <c r="A96">
        <v>10283</v>
      </c>
      <c r="B96">
        <v>72</v>
      </c>
      <c r="C96">
        <v>27.8</v>
      </c>
      <c r="D96">
        <v>3</v>
      </c>
    </row>
    <row r="97" spans="1:4" x14ac:dyDescent="0.3">
      <c r="A97">
        <v>10284</v>
      </c>
      <c r="B97">
        <v>27</v>
      </c>
      <c r="C97">
        <v>35.1</v>
      </c>
      <c r="D97">
        <v>15</v>
      </c>
    </row>
    <row r="98" spans="1:4" x14ac:dyDescent="0.3">
      <c r="A98">
        <v>10284</v>
      </c>
      <c r="B98">
        <v>44</v>
      </c>
      <c r="C98">
        <v>15.5</v>
      </c>
      <c r="D98">
        <v>21</v>
      </c>
    </row>
    <row r="99" spans="1:4" x14ac:dyDescent="0.3">
      <c r="A99">
        <v>10284</v>
      </c>
      <c r="B99">
        <v>60</v>
      </c>
      <c r="C99">
        <v>27.2</v>
      </c>
      <c r="D99">
        <v>20</v>
      </c>
    </row>
    <row r="100" spans="1:4" x14ac:dyDescent="0.3">
      <c r="A100">
        <v>10284</v>
      </c>
      <c r="B100">
        <v>67</v>
      </c>
      <c r="C100">
        <v>11.2</v>
      </c>
      <c r="D100">
        <v>5</v>
      </c>
    </row>
    <row r="101" spans="1:4" x14ac:dyDescent="0.3">
      <c r="A101">
        <v>10285</v>
      </c>
      <c r="B101">
        <v>1</v>
      </c>
      <c r="C101">
        <v>14.4</v>
      </c>
      <c r="D101">
        <v>45</v>
      </c>
    </row>
    <row r="102" spans="1:4" x14ac:dyDescent="0.3">
      <c r="A102">
        <v>10285</v>
      </c>
      <c r="B102">
        <v>40</v>
      </c>
      <c r="C102">
        <v>14.7</v>
      </c>
      <c r="D102">
        <v>40</v>
      </c>
    </row>
    <row r="103" spans="1:4" x14ac:dyDescent="0.3">
      <c r="A103">
        <v>10285</v>
      </c>
      <c r="B103">
        <v>53</v>
      </c>
      <c r="C103">
        <v>26.2</v>
      </c>
      <c r="D103">
        <v>36</v>
      </c>
    </row>
    <row r="104" spans="1:4" x14ac:dyDescent="0.3">
      <c r="A104">
        <v>10286</v>
      </c>
      <c r="B104">
        <v>35</v>
      </c>
      <c r="C104">
        <v>14.4</v>
      </c>
      <c r="D104">
        <v>100</v>
      </c>
    </row>
    <row r="105" spans="1:4" x14ac:dyDescent="0.3">
      <c r="A105">
        <v>10286</v>
      </c>
      <c r="B105">
        <v>62</v>
      </c>
      <c r="C105">
        <v>39.4</v>
      </c>
      <c r="D105">
        <v>40</v>
      </c>
    </row>
    <row r="106" spans="1:4" x14ac:dyDescent="0.3">
      <c r="A106">
        <v>10287</v>
      </c>
      <c r="B106">
        <v>16</v>
      </c>
      <c r="C106">
        <v>13.9</v>
      </c>
      <c r="D106">
        <v>40</v>
      </c>
    </row>
    <row r="107" spans="1:4" x14ac:dyDescent="0.3">
      <c r="A107">
        <v>10287</v>
      </c>
      <c r="B107">
        <v>34</v>
      </c>
      <c r="C107">
        <v>11.2</v>
      </c>
      <c r="D107">
        <v>20</v>
      </c>
    </row>
    <row r="108" spans="1:4" x14ac:dyDescent="0.3">
      <c r="A108">
        <v>10287</v>
      </c>
      <c r="B108">
        <v>46</v>
      </c>
      <c r="C108">
        <v>9.6</v>
      </c>
      <c r="D108">
        <v>15</v>
      </c>
    </row>
    <row r="109" spans="1:4" x14ac:dyDescent="0.3">
      <c r="A109">
        <v>10288</v>
      </c>
      <c r="B109">
        <v>54</v>
      </c>
      <c r="C109">
        <v>5.9</v>
      </c>
      <c r="D109">
        <v>10</v>
      </c>
    </row>
    <row r="110" spans="1:4" x14ac:dyDescent="0.3">
      <c r="A110">
        <v>10288</v>
      </c>
      <c r="B110">
        <v>68</v>
      </c>
      <c r="C110">
        <v>10</v>
      </c>
      <c r="D110">
        <v>3</v>
      </c>
    </row>
    <row r="111" spans="1:4" x14ac:dyDescent="0.3">
      <c r="A111">
        <v>10289</v>
      </c>
      <c r="B111">
        <v>3</v>
      </c>
      <c r="C111">
        <v>8</v>
      </c>
      <c r="D111">
        <v>30</v>
      </c>
    </row>
    <row r="112" spans="1:4" x14ac:dyDescent="0.3">
      <c r="A112">
        <v>10289</v>
      </c>
      <c r="B112">
        <v>64</v>
      </c>
      <c r="C112">
        <v>26.6</v>
      </c>
      <c r="D112">
        <v>9</v>
      </c>
    </row>
    <row r="113" spans="1:4" x14ac:dyDescent="0.3">
      <c r="A113">
        <v>10290</v>
      </c>
      <c r="B113">
        <v>5</v>
      </c>
      <c r="C113">
        <v>17</v>
      </c>
      <c r="D113">
        <v>20</v>
      </c>
    </row>
    <row r="114" spans="1:4" x14ac:dyDescent="0.3">
      <c r="A114">
        <v>10290</v>
      </c>
      <c r="B114">
        <v>29</v>
      </c>
      <c r="C114">
        <v>99</v>
      </c>
      <c r="D114">
        <v>15</v>
      </c>
    </row>
    <row r="115" spans="1:4" x14ac:dyDescent="0.3">
      <c r="A115">
        <v>10290</v>
      </c>
      <c r="B115">
        <v>49</v>
      </c>
      <c r="C115">
        <v>16</v>
      </c>
      <c r="D115">
        <v>15</v>
      </c>
    </row>
    <row r="116" spans="1:4" x14ac:dyDescent="0.3">
      <c r="A116">
        <v>10290</v>
      </c>
      <c r="B116">
        <v>77</v>
      </c>
      <c r="C116">
        <v>10.4</v>
      </c>
      <c r="D116">
        <v>10</v>
      </c>
    </row>
    <row r="117" spans="1:4" x14ac:dyDescent="0.3">
      <c r="A117">
        <v>10291</v>
      </c>
      <c r="B117">
        <v>13</v>
      </c>
      <c r="C117">
        <v>4.8</v>
      </c>
      <c r="D117">
        <v>20</v>
      </c>
    </row>
    <row r="118" spans="1:4" x14ac:dyDescent="0.3">
      <c r="A118">
        <v>10291</v>
      </c>
      <c r="B118">
        <v>44</v>
      </c>
      <c r="C118">
        <v>15.5</v>
      </c>
      <c r="D118">
        <v>24</v>
      </c>
    </row>
    <row r="119" spans="1:4" x14ac:dyDescent="0.3">
      <c r="A119">
        <v>10291</v>
      </c>
      <c r="B119">
        <v>51</v>
      </c>
      <c r="C119">
        <v>42.4</v>
      </c>
      <c r="D119">
        <v>2</v>
      </c>
    </row>
    <row r="120" spans="1:4" x14ac:dyDescent="0.3">
      <c r="A120">
        <v>10292</v>
      </c>
      <c r="B120">
        <v>20</v>
      </c>
      <c r="C120">
        <v>64.8</v>
      </c>
      <c r="D120">
        <v>20</v>
      </c>
    </row>
    <row r="121" spans="1:4" x14ac:dyDescent="0.3">
      <c r="A121">
        <v>10293</v>
      </c>
      <c r="B121">
        <v>18</v>
      </c>
      <c r="C121">
        <v>50</v>
      </c>
      <c r="D121">
        <v>12</v>
      </c>
    </row>
    <row r="122" spans="1:4" x14ac:dyDescent="0.3">
      <c r="A122">
        <v>10293</v>
      </c>
      <c r="B122">
        <v>24</v>
      </c>
      <c r="C122">
        <v>3.6</v>
      </c>
      <c r="D122">
        <v>10</v>
      </c>
    </row>
    <row r="123" spans="1:4" x14ac:dyDescent="0.3">
      <c r="A123">
        <v>10293</v>
      </c>
      <c r="B123">
        <v>63</v>
      </c>
      <c r="C123">
        <v>35.1</v>
      </c>
      <c r="D123">
        <v>5</v>
      </c>
    </row>
    <row r="124" spans="1:4" x14ac:dyDescent="0.3">
      <c r="A124">
        <v>10293</v>
      </c>
      <c r="B124">
        <v>75</v>
      </c>
      <c r="C124">
        <v>6.2</v>
      </c>
      <c r="D124">
        <v>6</v>
      </c>
    </row>
    <row r="125" spans="1:4" x14ac:dyDescent="0.3">
      <c r="A125">
        <v>10294</v>
      </c>
      <c r="B125">
        <v>1</v>
      </c>
      <c r="C125">
        <v>14.4</v>
      </c>
      <c r="D125">
        <v>18</v>
      </c>
    </row>
    <row r="126" spans="1:4" x14ac:dyDescent="0.3">
      <c r="A126">
        <v>10294</v>
      </c>
      <c r="B126">
        <v>17</v>
      </c>
      <c r="C126">
        <v>31.2</v>
      </c>
      <c r="D126">
        <v>15</v>
      </c>
    </row>
    <row r="127" spans="1:4" x14ac:dyDescent="0.3">
      <c r="A127">
        <v>10294</v>
      </c>
      <c r="B127">
        <v>43</v>
      </c>
      <c r="C127">
        <v>36.799999999999997</v>
      </c>
      <c r="D127">
        <v>15</v>
      </c>
    </row>
    <row r="128" spans="1:4" x14ac:dyDescent="0.3">
      <c r="A128">
        <v>10294</v>
      </c>
      <c r="B128">
        <v>60</v>
      </c>
      <c r="C128">
        <v>27.2</v>
      </c>
      <c r="D128">
        <v>21</v>
      </c>
    </row>
    <row r="129" spans="1:4" x14ac:dyDescent="0.3">
      <c r="A129">
        <v>10294</v>
      </c>
      <c r="B129">
        <v>75</v>
      </c>
      <c r="C129">
        <v>6.2</v>
      </c>
      <c r="D129">
        <v>6</v>
      </c>
    </row>
    <row r="130" spans="1:4" x14ac:dyDescent="0.3">
      <c r="A130">
        <v>10295</v>
      </c>
      <c r="B130">
        <v>56</v>
      </c>
      <c r="C130">
        <v>30.4</v>
      </c>
      <c r="D130">
        <v>4</v>
      </c>
    </row>
    <row r="131" spans="1:4" x14ac:dyDescent="0.3">
      <c r="A131">
        <v>10296</v>
      </c>
      <c r="B131">
        <v>11</v>
      </c>
      <c r="C131">
        <v>16.8</v>
      </c>
      <c r="D131">
        <v>12</v>
      </c>
    </row>
    <row r="132" spans="1:4" x14ac:dyDescent="0.3">
      <c r="A132">
        <v>10296</v>
      </c>
      <c r="B132">
        <v>16</v>
      </c>
      <c r="C132">
        <v>13.9</v>
      </c>
      <c r="D132">
        <v>30</v>
      </c>
    </row>
    <row r="133" spans="1:4" x14ac:dyDescent="0.3">
      <c r="A133">
        <v>10296</v>
      </c>
      <c r="B133">
        <v>69</v>
      </c>
      <c r="C133">
        <v>28.8</v>
      </c>
      <c r="D133">
        <v>15</v>
      </c>
    </row>
    <row r="134" spans="1:4" x14ac:dyDescent="0.3">
      <c r="A134">
        <v>10297</v>
      </c>
      <c r="B134">
        <v>39</v>
      </c>
      <c r="C134">
        <v>14.4</v>
      </c>
      <c r="D134">
        <v>60</v>
      </c>
    </row>
    <row r="135" spans="1:4" x14ac:dyDescent="0.3">
      <c r="A135">
        <v>10297</v>
      </c>
      <c r="B135">
        <v>72</v>
      </c>
      <c r="C135">
        <v>27.8</v>
      </c>
      <c r="D135">
        <v>20</v>
      </c>
    </row>
    <row r="136" spans="1:4" x14ac:dyDescent="0.3">
      <c r="A136">
        <v>10298</v>
      </c>
      <c r="B136">
        <v>2</v>
      </c>
      <c r="C136">
        <v>15.2</v>
      </c>
      <c r="D136">
        <v>40</v>
      </c>
    </row>
    <row r="137" spans="1:4" x14ac:dyDescent="0.3">
      <c r="A137">
        <v>10298</v>
      </c>
      <c r="B137">
        <v>36</v>
      </c>
      <c r="C137">
        <v>15.2</v>
      </c>
      <c r="D137">
        <v>40</v>
      </c>
    </row>
    <row r="138" spans="1:4" x14ac:dyDescent="0.3">
      <c r="A138">
        <v>10298</v>
      </c>
      <c r="B138">
        <v>59</v>
      </c>
      <c r="C138">
        <v>44</v>
      </c>
      <c r="D138">
        <v>30</v>
      </c>
    </row>
    <row r="139" spans="1:4" x14ac:dyDescent="0.3">
      <c r="A139">
        <v>10298</v>
      </c>
      <c r="B139">
        <v>62</v>
      </c>
      <c r="C139">
        <v>39.4</v>
      </c>
      <c r="D139">
        <v>15</v>
      </c>
    </row>
    <row r="140" spans="1:4" x14ac:dyDescent="0.3">
      <c r="A140">
        <v>10299</v>
      </c>
      <c r="B140">
        <v>19</v>
      </c>
      <c r="C140">
        <v>7.3</v>
      </c>
      <c r="D140">
        <v>15</v>
      </c>
    </row>
    <row r="141" spans="1:4" x14ac:dyDescent="0.3">
      <c r="A141">
        <v>10299</v>
      </c>
      <c r="B141">
        <v>70</v>
      </c>
      <c r="C141">
        <v>12</v>
      </c>
      <c r="D141">
        <v>20</v>
      </c>
    </row>
    <row r="142" spans="1:4" x14ac:dyDescent="0.3">
      <c r="A142">
        <v>10300</v>
      </c>
      <c r="B142">
        <v>66</v>
      </c>
      <c r="C142">
        <v>13.6</v>
      </c>
      <c r="D142">
        <v>30</v>
      </c>
    </row>
    <row r="143" spans="1:4" x14ac:dyDescent="0.3">
      <c r="A143">
        <v>10300</v>
      </c>
      <c r="B143">
        <v>68</v>
      </c>
      <c r="C143">
        <v>10</v>
      </c>
      <c r="D143">
        <v>20</v>
      </c>
    </row>
    <row r="144" spans="1:4" x14ac:dyDescent="0.3">
      <c r="A144">
        <v>10301</v>
      </c>
      <c r="B144">
        <v>40</v>
      </c>
      <c r="C144">
        <v>14.7</v>
      </c>
      <c r="D144">
        <v>10</v>
      </c>
    </row>
    <row r="145" spans="1:4" x14ac:dyDescent="0.3">
      <c r="A145">
        <v>10301</v>
      </c>
      <c r="B145">
        <v>56</v>
      </c>
      <c r="C145">
        <v>30.4</v>
      </c>
      <c r="D145">
        <v>20</v>
      </c>
    </row>
    <row r="146" spans="1:4" x14ac:dyDescent="0.3">
      <c r="A146">
        <v>10302</v>
      </c>
      <c r="B146">
        <v>17</v>
      </c>
      <c r="C146">
        <v>31.2</v>
      </c>
      <c r="D146">
        <v>40</v>
      </c>
    </row>
    <row r="147" spans="1:4" x14ac:dyDescent="0.3">
      <c r="A147">
        <v>10302</v>
      </c>
      <c r="B147">
        <v>28</v>
      </c>
      <c r="C147">
        <v>36.4</v>
      </c>
      <c r="D147">
        <v>28</v>
      </c>
    </row>
    <row r="148" spans="1:4" x14ac:dyDescent="0.3">
      <c r="A148">
        <v>10302</v>
      </c>
      <c r="B148">
        <v>43</v>
      </c>
      <c r="C148">
        <v>36.799999999999997</v>
      </c>
      <c r="D148">
        <v>12</v>
      </c>
    </row>
    <row r="149" spans="1:4" x14ac:dyDescent="0.3">
      <c r="A149">
        <v>10303</v>
      </c>
      <c r="B149">
        <v>40</v>
      </c>
      <c r="C149">
        <v>14.7</v>
      </c>
      <c r="D149">
        <v>40</v>
      </c>
    </row>
    <row r="150" spans="1:4" x14ac:dyDescent="0.3">
      <c r="A150">
        <v>10303</v>
      </c>
      <c r="B150">
        <v>65</v>
      </c>
      <c r="C150">
        <v>16.8</v>
      </c>
      <c r="D150">
        <v>30</v>
      </c>
    </row>
    <row r="151" spans="1:4" x14ac:dyDescent="0.3">
      <c r="A151">
        <v>10303</v>
      </c>
      <c r="B151">
        <v>68</v>
      </c>
      <c r="C151">
        <v>10</v>
      </c>
      <c r="D151">
        <v>15</v>
      </c>
    </row>
    <row r="152" spans="1:4" x14ac:dyDescent="0.3">
      <c r="A152">
        <v>10304</v>
      </c>
      <c r="B152">
        <v>49</v>
      </c>
      <c r="C152">
        <v>16</v>
      </c>
      <c r="D152">
        <v>30</v>
      </c>
    </row>
    <row r="153" spans="1:4" x14ac:dyDescent="0.3">
      <c r="A153">
        <v>10304</v>
      </c>
      <c r="B153">
        <v>59</v>
      </c>
      <c r="C153">
        <v>44</v>
      </c>
      <c r="D153">
        <v>10</v>
      </c>
    </row>
    <row r="154" spans="1:4" x14ac:dyDescent="0.3">
      <c r="A154">
        <v>10304</v>
      </c>
      <c r="B154">
        <v>71</v>
      </c>
      <c r="C154">
        <v>17.2</v>
      </c>
      <c r="D154">
        <v>2</v>
      </c>
    </row>
    <row r="155" spans="1:4" x14ac:dyDescent="0.3">
      <c r="A155">
        <v>10305</v>
      </c>
      <c r="B155">
        <v>18</v>
      </c>
      <c r="C155">
        <v>50</v>
      </c>
      <c r="D155">
        <v>25</v>
      </c>
    </row>
    <row r="156" spans="1:4" x14ac:dyDescent="0.3">
      <c r="A156">
        <v>10305</v>
      </c>
      <c r="B156">
        <v>29</v>
      </c>
      <c r="C156">
        <v>99</v>
      </c>
      <c r="D156">
        <v>25</v>
      </c>
    </row>
    <row r="157" spans="1:4" x14ac:dyDescent="0.3">
      <c r="A157">
        <v>10305</v>
      </c>
      <c r="B157">
        <v>39</v>
      </c>
      <c r="C157">
        <v>14.4</v>
      </c>
      <c r="D157">
        <v>30</v>
      </c>
    </row>
    <row r="158" spans="1:4" x14ac:dyDescent="0.3">
      <c r="A158">
        <v>10306</v>
      </c>
      <c r="B158">
        <v>30</v>
      </c>
      <c r="C158">
        <v>20.7</v>
      </c>
      <c r="D158">
        <v>10</v>
      </c>
    </row>
    <row r="159" spans="1:4" x14ac:dyDescent="0.3">
      <c r="A159">
        <v>10306</v>
      </c>
      <c r="B159">
        <v>53</v>
      </c>
      <c r="C159">
        <v>26.2</v>
      </c>
      <c r="D159">
        <v>10</v>
      </c>
    </row>
    <row r="160" spans="1:4" x14ac:dyDescent="0.3">
      <c r="A160">
        <v>10306</v>
      </c>
      <c r="B160">
        <v>54</v>
      </c>
      <c r="C160">
        <v>5.9</v>
      </c>
      <c r="D160">
        <v>5</v>
      </c>
    </row>
    <row r="161" spans="1:4" x14ac:dyDescent="0.3">
      <c r="A161">
        <v>10307</v>
      </c>
      <c r="B161">
        <v>62</v>
      </c>
      <c r="C161">
        <v>39.4</v>
      </c>
      <c r="D161">
        <v>10</v>
      </c>
    </row>
    <row r="162" spans="1:4" x14ac:dyDescent="0.3">
      <c r="A162">
        <v>10307</v>
      </c>
      <c r="B162">
        <v>68</v>
      </c>
      <c r="C162">
        <v>10</v>
      </c>
      <c r="D162">
        <v>3</v>
      </c>
    </row>
    <row r="163" spans="1:4" x14ac:dyDescent="0.3">
      <c r="A163">
        <v>10308</v>
      </c>
      <c r="B163">
        <v>69</v>
      </c>
      <c r="C163">
        <v>28.8</v>
      </c>
      <c r="D163">
        <v>1</v>
      </c>
    </row>
    <row r="164" spans="1:4" x14ac:dyDescent="0.3">
      <c r="A164">
        <v>10308</v>
      </c>
      <c r="B164">
        <v>70</v>
      </c>
      <c r="C164">
        <v>12</v>
      </c>
      <c r="D164">
        <v>5</v>
      </c>
    </row>
    <row r="165" spans="1:4" x14ac:dyDescent="0.3">
      <c r="A165">
        <v>10309</v>
      </c>
      <c r="B165">
        <v>4</v>
      </c>
      <c r="C165">
        <v>17.600000000000001</v>
      </c>
      <c r="D165">
        <v>20</v>
      </c>
    </row>
    <row r="166" spans="1:4" x14ac:dyDescent="0.3">
      <c r="A166">
        <v>10309</v>
      </c>
      <c r="B166">
        <v>6</v>
      </c>
      <c r="C166">
        <v>20</v>
      </c>
      <c r="D166">
        <v>30</v>
      </c>
    </row>
    <row r="167" spans="1:4" x14ac:dyDescent="0.3">
      <c r="A167">
        <v>10309</v>
      </c>
      <c r="B167">
        <v>42</v>
      </c>
      <c r="C167">
        <v>11.2</v>
      </c>
      <c r="D167">
        <v>2</v>
      </c>
    </row>
    <row r="168" spans="1:4" x14ac:dyDescent="0.3">
      <c r="A168">
        <v>10309</v>
      </c>
      <c r="B168">
        <v>43</v>
      </c>
      <c r="C168">
        <v>36.799999999999997</v>
      </c>
      <c r="D168">
        <v>20</v>
      </c>
    </row>
    <row r="169" spans="1:4" x14ac:dyDescent="0.3">
      <c r="A169">
        <v>10309</v>
      </c>
      <c r="B169">
        <v>71</v>
      </c>
      <c r="C169">
        <v>17.2</v>
      </c>
      <c r="D169">
        <v>3</v>
      </c>
    </row>
    <row r="170" spans="1:4" x14ac:dyDescent="0.3">
      <c r="A170">
        <v>10310</v>
      </c>
      <c r="B170">
        <v>16</v>
      </c>
      <c r="C170">
        <v>13.9</v>
      </c>
      <c r="D170">
        <v>10</v>
      </c>
    </row>
    <row r="171" spans="1:4" x14ac:dyDescent="0.3">
      <c r="A171">
        <v>10310</v>
      </c>
      <c r="B171">
        <v>62</v>
      </c>
      <c r="C171">
        <v>39.4</v>
      </c>
      <c r="D171">
        <v>5</v>
      </c>
    </row>
    <row r="172" spans="1:4" x14ac:dyDescent="0.3">
      <c r="A172">
        <v>10311</v>
      </c>
      <c r="B172">
        <v>42</v>
      </c>
      <c r="C172">
        <v>11.2</v>
      </c>
      <c r="D172">
        <v>6</v>
      </c>
    </row>
    <row r="173" spans="1:4" x14ac:dyDescent="0.3">
      <c r="A173">
        <v>10311</v>
      </c>
      <c r="B173">
        <v>69</v>
      </c>
      <c r="C173">
        <v>28.8</v>
      </c>
      <c r="D173">
        <v>7</v>
      </c>
    </row>
    <row r="174" spans="1:4" x14ac:dyDescent="0.3">
      <c r="A174">
        <v>10312</v>
      </c>
      <c r="B174">
        <v>28</v>
      </c>
      <c r="C174">
        <v>36.4</v>
      </c>
      <c r="D174">
        <v>4</v>
      </c>
    </row>
    <row r="175" spans="1:4" x14ac:dyDescent="0.3">
      <c r="A175">
        <v>10312</v>
      </c>
      <c r="B175">
        <v>43</v>
      </c>
      <c r="C175">
        <v>36.799999999999997</v>
      </c>
      <c r="D175">
        <v>24</v>
      </c>
    </row>
    <row r="176" spans="1:4" x14ac:dyDescent="0.3">
      <c r="A176">
        <v>10312</v>
      </c>
      <c r="B176">
        <v>53</v>
      </c>
      <c r="C176">
        <v>26.2</v>
      </c>
      <c r="D176">
        <v>20</v>
      </c>
    </row>
    <row r="177" spans="1:4" x14ac:dyDescent="0.3">
      <c r="A177">
        <v>10312</v>
      </c>
      <c r="B177">
        <v>75</v>
      </c>
      <c r="C177">
        <v>6.2</v>
      </c>
      <c r="D177">
        <v>10</v>
      </c>
    </row>
    <row r="178" spans="1:4" x14ac:dyDescent="0.3">
      <c r="A178">
        <v>10313</v>
      </c>
      <c r="B178">
        <v>36</v>
      </c>
      <c r="C178">
        <v>15.2</v>
      </c>
      <c r="D178">
        <v>12</v>
      </c>
    </row>
    <row r="179" spans="1:4" x14ac:dyDescent="0.3">
      <c r="A179">
        <v>10314</v>
      </c>
      <c r="B179">
        <v>32</v>
      </c>
      <c r="C179">
        <v>25.6</v>
      </c>
      <c r="D179">
        <v>40</v>
      </c>
    </row>
    <row r="180" spans="1:4" x14ac:dyDescent="0.3">
      <c r="A180">
        <v>10314</v>
      </c>
      <c r="B180">
        <v>58</v>
      </c>
      <c r="C180">
        <v>10.6</v>
      </c>
      <c r="D180">
        <v>30</v>
      </c>
    </row>
    <row r="181" spans="1:4" x14ac:dyDescent="0.3">
      <c r="A181">
        <v>10314</v>
      </c>
      <c r="B181">
        <v>62</v>
      </c>
      <c r="C181">
        <v>39.4</v>
      </c>
      <c r="D181">
        <v>25</v>
      </c>
    </row>
    <row r="182" spans="1:4" x14ac:dyDescent="0.3">
      <c r="A182">
        <v>10315</v>
      </c>
      <c r="B182">
        <v>34</v>
      </c>
      <c r="C182">
        <v>11.2</v>
      </c>
      <c r="D182">
        <v>14</v>
      </c>
    </row>
    <row r="183" spans="1:4" x14ac:dyDescent="0.3">
      <c r="A183">
        <v>10315</v>
      </c>
      <c r="B183">
        <v>70</v>
      </c>
      <c r="C183">
        <v>12</v>
      </c>
      <c r="D183">
        <v>30</v>
      </c>
    </row>
    <row r="184" spans="1:4" x14ac:dyDescent="0.3">
      <c r="A184">
        <v>10316</v>
      </c>
      <c r="B184">
        <v>41</v>
      </c>
      <c r="C184">
        <v>7.7</v>
      </c>
      <c r="D184">
        <v>10</v>
      </c>
    </row>
    <row r="185" spans="1:4" x14ac:dyDescent="0.3">
      <c r="A185">
        <v>10316</v>
      </c>
      <c r="B185">
        <v>62</v>
      </c>
      <c r="C185">
        <v>39.4</v>
      </c>
      <c r="D185">
        <v>70</v>
      </c>
    </row>
    <row r="186" spans="1:4" x14ac:dyDescent="0.3">
      <c r="A186">
        <v>10317</v>
      </c>
      <c r="B186">
        <v>1</v>
      </c>
      <c r="C186">
        <v>14.4</v>
      </c>
      <c r="D186">
        <v>20</v>
      </c>
    </row>
    <row r="187" spans="1:4" x14ac:dyDescent="0.3">
      <c r="A187">
        <v>10318</v>
      </c>
      <c r="B187">
        <v>41</v>
      </c>
      <c r="C187">
        <v>7.7</v>
      </c>
      <c r="D187">
        <v>20</v>
      </c>
    </row>
    <row r="188" spans="1:4" x14ac:dyDescent="0.3">
      <c r="A188">
        <v>10318</v>
      </c>
      <c r="B188">
        <v>76</v>
      </c>
      <c r="C188">
        <v>14.4</v>
      </c>
      <c r="D188">
        <v>6</v>
      </c>
    </row>
    <row r="189" spans="1:4" x14ac:dyDescent="0.3">
      <c r="A189">
        <v>10319</v>
      </c>
      <c r="B189">
        <v>17</v>
      </c>
      <c r="C189">
        <v>31.2</v>
      </c>
      <c r="D189">
        <v>8</v>
      </c>
    </row>
    <row r="190" spans="1:4" x14ac:dyDescent="0.3">
      <c r="A190">
        <v>10319</v>
      </c>
      <c r="B190">
        <v>28</v>
      </c>
      <c r="C190">
        <v>36.4</v>
      </c>
      <c r="D190">
        <v>14</v>
      </c>
    </row>
    <row r="191" spans="1:4" x14ac:dyDescent="0.3">
      <c r="A191">
        <v>10319</v>
      </c>
      <c r="B191">
        <v>76</v>
      </c>
      <c r="C191">
        <v>14.4</v>
      </c>
      <c r="D191">
        <v>30</v>
      </c>
    </row>
    <row r="192" spans="1:4" x14ac:dyDescent="0.3">
      <c r="A192">
        <v>10320</v>
      </c>
      <c r="B192">
        <v>71</v>
      </c>
      <c r="C192">
        <v>17.2</v>
      </c>
      <c r="D192">
        <v>30</v>
      </c>
    </row>
    <row r="193" spans="1:4" x14ac:dyDescent="0.3">
      <c r="A193">
        <v>10321</v>
      </c>
      <c r="B193">
        <v>35</v>
      </c>
      <c r="C193">
        <v>14.4</v>
      </c>
      <c r="D193">
        <v>10</v>
      </c>
    </row>
    <row r="194" spans="1:4" x14ac:dyDescent="0.3">
      <c r="A194">
        <v>10322</v>
      </c>
      <c r="B194">
        <v>52</v>
      </c>
      <c r="C194">
        <v>5.6</v>
      </c>
      <c r="D194">
        <v>20</v>
      </c>
    </row>
    <row r="195" spans="1:4" x14ac:dyDescent="0.3">
      <c r="A195">
        <v>10323</v>
      </c>
      <c r="B195">
        <v>15</v>
      </c>
      <c r="C195">
        <v>12.4</v>
      </c>
      <c r="D195">
        <v>5</v>
      </c>
    </row>
    <row r="196" spans="1:4" x14ac:dyDescent="0.3">
      <c r="A196">
        <v>10323</v>
      </c>
      <c r="B196">
        <v>25</v>
      </c>
      <c r="C196">
        <v>11.2</v>
      </c>
      <c r="D196">
        <v>4</v>
      </c>
    </row>
    <row r="197" spans="1:4" x14ac:dyDescent="0.3">
      <c r="A197">
        <v>10323</v>
      </c>
      <c r="B197">
        <v>39</v>
      </c>
      <c r="C197">
        <v>14.4</v>
      </c>
      <c r="D197">
        <v>4</v>
      </c>
    </row>
    <row r="198" spans="1:4" x14ac:dyDescent="0.3">
      <c r="A198">
        <v>10324</v>
      </c>
      <c r="B198">
        <v>16</v>
      </c>
      <c r="C198">
        <v>13.9</v>
      </c>
      <c r="D198">
        <v>21</v>
      </c>
    </row>
    <row r="199" spans="1:4" x14ac:dyDescent="0.3">
      <c r="A199">
        <v>10324</v>
      </c>
      <c r="B199">
        <v>35</v>
      </c>
      <c r="C199">
        <v>14.4</v>
      </c>
      <c r="D199">
        <v>70</v>
      </c>
    </row>
    <row r="200" spans="1:4" x14ac:dyDescent="0.3">
      <c r="A200">
        <v>10324</v>
      </c>
      <c r="B200">
        <v>46</v>
      </c>
      <c r="C200">
        <v>9.6</v>
      </c>
      <c r="D200">
        <v>30</v>
      </c>
    </row>
    <row r="201" spans="1:4" x14ac:dyDescent="0.3">
      <c r="A201">
        <v>10324</v>
      </c>
      <c r="B201">
        <v>59</v>
      </c>
      <c r="C201">
        <v>44</v>
      </c>
      <c r="D201">
        <v>40</v>
      </c>
    </row>
    <row r="202" spans="1:4" x14ac:dyDescent="0.3">
      <c r="A202">
        <v>10324</v>
      </c>
      <c r="B202">
        <v>63</v>
      </c>
      <c r="C202">
        <v>35.1</v>
      </c>
      <c r="D202">
        <v>80</v>
      </c>
    </row>
    <row r="203" spans="1:4" x14ac:dyDescent="0.3">
      <c r="A203">
        <v>10325</v>
      </c>
      <c r="B203">
        <v>6</v>
      </c>
      <c r="C203">
        <v>20</v>
      </c>
      <c r="D203">
        <v>6</v>
      </c>
    </row>
    <row r="204" spans="1:4" x14ac:dyDescent="0.3">
      <c r="A204">
        <v>10325</v>
      </c>
      <c r="B204">
        <v>13</v>
      </c>
      <c r="C204">
        <v>4.8</v>
      </c>
      <c r="D204">
        <v>12</v>
      </c>
    </row>
    <row r="205" spans="1:4" x14ac:dyDescent="0.3">
      <c r="A205">
        <v>10325</v>
      </c>
      <c r="B205">
        <v>14</v>
      </c>
      <c r="C205">
        <v>18.600000000000001</v>
      </c>
      <c r="D205">
        <v>9</v>
      </c>
    </row>
    <row r="206" spans="1:4" x14ac:dyDescent="0.3">
      <c r="A206">
        <v>10325</v>
      </c>
      <c r="B206">
        <v>31</v>
      </c>
      <c r="C206">
        <v>10</v>
      </c>
      <c r="D206">
        <v>4</v>
      </c>
    </row>
    <row r="207" spans="1:4" x14ac:dyDescent="0.3">
      <c r="A207">
        <v>10325</v>
      </c>
      <c r="B207">
        <v>72</v>
      </c>
      <c r="C207">
        <v>27.8</v>
      </c>
      <c r="D207">
        <v>40</v>
      </c>
    </row>
    <row r="208" spans="1:4" x14ac:dyDescent="0.3">
      <c r="A208">
        <v>10326</v>
      </c>
      <c r="B208">
        <v>4</v>
      </c>
      <c r="C208">
        <v>17.600000000000001</v>
      </c>
      <c r="D208">
        <v>24</v>
      </c>
    </row>
    <row r="209" spans="1:4" x14ac:dyDescent="0.3">
      <c r="A209">
        <v>10326</v>
      </c>
      <c r="B209">
        <v>57</v>
      </c>
      <c r="C209">
        <v>15.6</v>
      </c>
      <c r="D209">
        <v>16</v>
      </c>
    </row>
    <row r="210" spans="1:4" x14ac:dyDescent="0.3">
      <c r="A210">
        <v>10326</v>
      </c>
      <c r="B210">
        <v>75</v>
      </c>
      <c r="C210">
        <v>6.2</v>
      </c>
      <c r="D210">
        <v>50</v>
      </c>
    </row>
    <row r="211" spans="1:4" x14ac:dyDescent="0.3">
      <c r="A211">
        <v>10327</v>
      </c>
      <c r="B211">
        <v>2</v>
      </c>
      <c r="C211">
        <v>15.2</v>
      </c>
      <c r="D211">
        <v>25</v>
      </c>
    </row>
    <row r="212" spans="1:4" x14ac:dyDescent="0.3">
      <c r="A212">
        <v>10327</v>
      </c>
      <c r="B212">
        <v>11</v>
      </c>
      <c r="C212">
        <v>16.8</v>
      </c>
      <c r="D212">
        <v>50</v>
      </c>
    </row>
    <row r="213" spans="1:4" x14ac:dyDescent="0.3">
      <c r="A213">
        <v>10327</v>
      </c>
      <c r="B213">
        <v>30</v>
      </c>
      <c r="C213">
        <v>20.7</v>
      </c>
      <c r="D213">
        <v>35</v>
      </c>
    </row>
    <row r="214" spans="1:4" x14ac:dyDescent="0.3">
      <c r="A214">
        <v>10327</v>
      </c>
      <c r="B214">
        <v>58</v>
      </c>
      <c r="C214">
        <v>10.6</v>
      </c>
      <c r="D214">
        <v>30</v>
      </c>
    </row>
    <row r="215" spans="1:4" x14ac:dyDescent="0.3">
      <c r="A215">
        <v>10328</v>
      </c>
      <c r="B215">
        <v>59</v>
      </c>
      <c r="C215">
        <v>44</v>
      </c>
      <c r="D215">
        <v>9</v>
      </c>
    </row>
    <row r="216" spans="1:4" x14ac:dyDescent="0.3">
      <c r="A216">
        <v>10328</v>
      </c>
      <c r="B216">
        <v>65</v>
      </c>
      <c r="C216">
        <v>16.8</v>
      </c>
      <c r="D216">
        <v>40</v>
      </c>
    </row>
    <row r="217" spans="1:4" x14ac:dyDescent="0.3">
      <c r="A217">
        <v>10328</v>
      </c>
      <c r="B217">
        <v>68</v>
      </c>
      <c r="C217">
        <v>10</v>
      </c>
      <c r="D217">
        <v>10</v>
      </c>
    </row>
    <row r="218" spans="1:4" x14ac:dyDescent="0.3">
      <c r="A218">
        <v>10329</v>
      </c>
      <c r="B218">
        <v>19</v>
      </c>
      <c r="C218">
        <v>7.3</v>
      </c>
      <c r="D218">
        <v>10</v>
      </c>
    </row>
    <row r="219" spans="1:4" x14ac:dyDescent="0.3">
      <c r="A219">
        <v>10329</v>
      </c>
      <c r="B219">
        <v>30</v>
      </c>
      <c r="C219">
        <v>20.7</v>
      </c>
      <c r="D219">
        <v>8</v>
      </c>
    </row>
    <row r="220" spans="1:4" x14ac:dyDescent="0.3">
      <c r="A220">
        <v>10329</v>
      </c>
      <c r="B220">
        <v>38</v>
      </c>
      <c r="C220">
        <v>210.8</v>
      </c>
      <c r="D220">
        <v>20</v>
      </c>
    </row>
    <row r="221" spans="1:4" x14ac:dyDescent="0.3">
      <c r="A221">
        <v>10329</v>
      </c>
      <c r="B221">
        <v>56</v>
      </c>
      <c r="C221">
        <v>30.4</v>
      </c>
      <c r="D221">
        <v>12</v>
      </c>
    </row>
    <row r="222" spans="1:4" x14ac:dyDescent="0.3">
      <c r="A222">
        <v>10330</v>
      </c>
      <c r="B222">
        <v>26</v>
      </c>
      <c r="C222">
        <v>24.9</v>
      </c>
      <c r="D222">
        <v>50</v>
      </c>
    </row>
    <row r="223" spans="1:4" x14ac:dyDescent="0.3">
      <c r="A223">
        <v>10330</v>
      </c>
      <c r="B223">
        <v>72</v>
      </c>
      <c r="C223">
        <v>27.8</v>
      </c>
      <c r="D223">
        <v>25</v>
      </c>
    </row>
    <row r="224" spans="1:4" x14ac:dyDescent="0.3">
      <c r="A224">
        <v>10331</v>
      </c>
      <c r="B224">
        <v>54</v>
      </c>
      <c r="C224">
        <v>5.9</v>
      </c>
      <c r="D224">
        <v>15</v>
      </c>
    </row>
    <row r="225" spans="1:4" x14ac:dyDescent="0.3">
      <c r="A225">
        <v>10332</v>
      </c>
      <c r="B225">
        <v>18</v>
      </c>
      <c r="C225">
        <v>50</v>
      </c>
      <c r="D225">
        <v>40</v>
      </c>
    </row>
    <row r="226" spans="1:4" x14ac:dyDescent="0.3">
      <c r="A226">
        <v>10332</v>
      </c>
      <c r="B226">
        <v>42</v>
      </c>
      <c r="C226">
        <v>11.2</v>
      </c>
      <c r="D226">
        <v>10</v>
      </c>
    </row>
    <row r="227" spans="1:4" x14ac:dyDescent="0.3">
      <c r="A227">
        <v>10332</v>
      </c>
      <c r="B227">
        <v>47</v>
      </c>
      <c r="C227">
        <v>7.6</v>
      </c>
      <c r="D227">
        <v>16</v>
      </c>
    </row>
    <row r="228" spans="1:4" x14ac:dyDescent="0.3">
      <c r="A228">
        <v>10333</v>
      </c>
      <c r="B228">
        <v>14</v>
      </c>
      <c r="C228">
        <v>18.600000000000001</v>
      </c>
      <c r="D228">
        <v>10</v>
      </c>
    </row>
    <row r="229" spans="1:4" x14ac:dyDescent="0.3">
      <c r="A229">
        <v>10333</v>
      </c>
      <c r="B229">
        <v>21</v>
      </c>
      <c r="C229">
        <v>8</v>
      </c>
      <c r="D229">
        <v>10</v>
      </c>
    </row>
    <row r="230" spans="1:4" x14ac:dyDescent="0.3">
      <c r="A230">
        <v>10333</v>
      </c>
      <c r="B230">
        <v>71</v>
      </c>
      <c r="C230">
        <v>17.2</v>
      </c>
      <c r="D230">
        <v>40</v>
      </c>
    </row>
    <row r="231" spans="1:4" x14ac:dyDescent="0.3">
      <c r="A231">
        <v>10334</v>
      </c>
      <c r="B231">
        <v>52</v>
      </c>
      <c r="C231">
        <v>5.6</v>
      </c>
      <c r="D231">
        <v>8</v>
      </c>
    </row>
    <row r="232" spans="1:4" x14ac:dyDescent="0.3">
      <c r="A232">
        <v>10334</v>
      </c>
      <c r="B232">
        <v>68</v>
      </c>
      <c r="C232">
        <v>10</v>
      </c>
      <c r="D232">
        <v>10</v>
      </c>
    </row>
    <row r="233" spans="1:4" x14ac:dyDescent="0.3">
      <c r="A233">
        <v>10335</v>
      </c>
      <c r="B233">
        <v>2</v>
      </c>
      <c r="C233">
        <v>15.2</v>
      </c>
      <c r="D233">
        <v>7</v>
      </c>
    </row>
    <row r="234" spans="1:4" x14ac:dyDescent="0.3">
      <c r="A234">
        <v>10335</v>
      </c>
      <c r="B234">
        <v>31</v>
      </c>
      <c r="C234">
        <v>10</v>
      </c>
      <c r="D234">
        <v>25</v>
      </c>
    </row>
    <row r="235" spans="1:4" x14ac:dyDescent="0.3">
      <c r="A235">
        <v>10335</v>
      </c>
      <c r="B235">
        <v>32</v>
      </c>
      <c r="C235">
        <v>25.6</v>
      </c>
      <c r="D235">
        <v>6</v>
      </c>
    </row>
    <row r="236" spans="1:4" x14ac:dyDescent="0.3">
      <c r="A236">
        <v>10335</v>
      </c>
      <c r="B236">
        <v>51</v>
      </c>
      <c r="C236">
        <v>42.4</v>
      </c>
      <c r="D236">
        <v>48</v>
      </c>
    </row>
    <row r="237" spans="1:4" x14ac:dyDescent="0.3">
      <c r="A237">
        <v>10336</v>
      </c>
      <c r="B237">
        <v>4</v>
      </c>
      <c r="C237">
        <v>17.600000000000001</v>
      </c>
      <c r="D237">
        <v>18</v>
      </c>
    </row>
    <row r="238" spans="1:4" x14ac:dyDescent="0.3">
      <c r="A238">
        <v>10337</v>
      </c>
      <c r="B238">
        <v>23</v>
      </c>
      <c r="C238">
        <v>7.2</v>
      </c>
      <c r="D238">
        <v>40</v>
      </c>
    </row>
    <row r="239" spans="1:4" x14ac:dyDescent="0.3">
      <c r="A239">
        <v>10337</v>
      </c>
      <c r="B239">
        <v>26</v>
      </c>
      <c r="C239">
        <v>24.9</v>
      </c>
      <c r="D239">
        <v>24</v>
      </c>
    </row>
    <row r="240" spans="1:4" x14ac:dyDescent="0.3">
      <c r="A240">
        <v>10337</v>
      </c>
      <c r="B240">
        <v>36</v>
      </c>
      <c r="C240">
        <v>15.2</v>
      </c>
      <c r="D240">
        <v>20</v>
      </c>
    </row>
    <row r="241" spans="1:4" x14ac:dyDescent="0.3">
      <c r="A241">
        <v>10337</v>
      </c>
      <c r="B241">
        <v>37</v>
      </c>
      <c r="C241">
        <v>20.8</v>
      </c>
      <c r="D241">
        <v>28</v>
      </c>
    </row>
    <row r="242" spans="1:4" x14ac:dyDescent="0.3">
      <c r="A242">
        <v>10337</v>
      </c>
      <c r="B242">
        <v>72</v>
      </c>
      <c r="C242">
        <v>27.8</v>
      </c>
      <c r="D242">
        <v>25</v>
      </c>
    </row>
    <row r="243" spans="1:4" x14ac:dyDescent="0.3">
      <c r="A243">
        <v>10338</v>
      </c>
      <c r="B243">
        <v>17</v>
      </c>
      <c r="C243">
        <v>31.2</v>
      </c>
      <c r="D243">
        <v>20</v>
      </c>
    </row>
    <row r="244" spans="1:4" x14ac:dyDescent="0.3">
      <c r="A244">
        <v>10338</v>
      </c>
      <c r="B244">
        <v>30</v>
      </c>
      <c r="C244">
        <v>20.7</v>
      </c>
      <c r="D244">
        <v>15</v>
      </c>
    </row>
    <row r="245" spans="1:4" x14ac:dyDescent="0.3">
      <c r="A245">
        <v>10339</v>
      </c>
      <c r="B245">
        <v>4</v>
      </c>
      <c r="C245">
        <v>17.600000000000001</v>
      </c>
      <c r="D245">
        <v>10</v>
      </c>
    </row>
    <row r="246" spans="1:4" x14ac:dyDescent="0.3">
      <c r="A246">
        <v>10339</v>
      </c>
      <c r="B246">
        <v>17</v>
      </c>
      <c r="C246">
        <v>31.2</v>
      </c>
      <c r="D246">
        <v>70</v>
      </c>
    </row>
    <row r="247" spans="1:4" x14ac:dyDescent="0.3">
      <c r="A247">
        <v>10339</v>
      </c>
      <c r="B247">
        <v>62</v>
      </c>
      <c r="C247">
        <v>39.4</v>
      </c>
      <c r="D247">
        <v>28</v>
      </c>
    </row>
    <row r="248" spans="1:4" x14ac:dyDescent="0.3">
      <c r="A248">
        <v>10340</v>
      </c>
      <c r="B248">
        <v>18</v>
      </c>
      <c r="C248">
        <v>50</v>
      </c>
      <c r="D248">
        <v>20</v>
      </c>
    </row>
    <row r="249" spans="1:4" x14ac:dyDescent="0.3">
      <c r="A249">
        <v>10340</v>
      </c>
      <c r="B249">
        <v>41</v>
      </c>
      <c r="C249">
        <v>7.7</v>
      </c>
      <c r="D249">
        <v>12</v>
      </c>
    </row>
    <row r="250" spans="1:4" x14ac:dyDescent="0.3">
      <c r="A250">
        <v>10340</v>
      </c>
      <c r="B250">
        <v>43</v>
      </c>
      <c r="C250">
        <v>36.799999999999997</v>
      </c>
      <c r="D250">
        <v>40</v>
      </c>
    </row>
    <row r="251" spans="1:4" x14ac:dyDescent="0.3">
      <c r="A251">
        <v>10341</v>
      </c>
      <c r="B251">
        <v>33</v>
      </c>
      <c r="C251">
        <v>2</v>
      </c>
      <c r="D251">
        <v>8</v>
      </c>
    </row>
    <row r="252" spans="1:4" x14ac:dyDescent="0.3">
      <c r="A252">
        <v>10341</v>
      </c>
      <c r="B252">
        <v>59</v>
      </c>
      <c r="C252">
        <v>44</v>
      </c>
      <c r="D252">
        <v>9</v>
      </c>
    </row>
    <row r="253" spans="1:4" x14ac:dyDescent="0.3">
      <c r="A253">
        <v>10342</v>
      </c>
      <c r="B253">
        <v>2</v>
      </c>
      <c r="C253">
        <v>15.2</v>
      </c>
      <c r="D253">
        <v>24</v>
      </c>
    </row>
    <row r="254" spans="1:4" x14ac:dyDescent="0.3">
      <c r="A254">
        <v>10342</v>
      </c>
      <c r="B254">
        <v>31</v>
      </c>
      <c r="C254">
        <v>10</v>
      </c>
      <c r="D254">
        <v>56</v>
      </c>
    </row>
    <row r="255" spans="1:4" x14ac:dyDescent="0.3">
      <c r="A255">
        <v>10342</v>
      </c>
      <c r="B255">
        <v>36</v>
      </c>
      <c r="C255">
        <v>15.2</v>
      </c>
      <c r="D255">
        <v>40</v>
      </c>
    </row>
    <row r="256" spans="1:4" x14ac:dyDescent="0.3">
      <c r="A256">
        <v>10342</v>
      </c>
      <c r="B256">
        <v>55</v>
      </c>
      <c r="C256">
        <v>19.2</v>
      </c>
      <c r="D256">
        <v>40</v>
      </c>
    </row>
    <row r="257" spans="1:4" x14ac:dyDescent="0.3">
      <c r="A257">
        <v>10343</v>
      </c>
      <c r="B257">
        <v>64</v>
      </c>
      <c r="C257">
        <v>26.6</v>
      </c>
      <c r="D257">
        <v>50</v>
      </c>
    </row>
    <row r="258" spans="1:4" x14ac:dyDescent="0.3">
      <c r="A258">
        <v>10343</v>
      </c>
      <c r="B258">
        <v>68</v>
      </c>
      <c r="C258">
        <v>10</v>
      </c>
      <c r="D258">
        <v>4</v>
      </c>
    </row>
    <row r="259" spans="1:4" x14ac:dyDescent="0.3">
      <c r="A259">
        <v>10343</v>
      </c>
      <c r="B259">
        <v>76</v>
      </c>
      <c r="C259">
        <v>14.4</v>
      </c>
      <c r="D259">
        <v>15</v>
      </c>
    </row>
    <row r="260" spans="1:4" x14ac:dyDescent="0.3">
      <c r="A260">
        <v>10344</v>
      </c>
      <c r="B260">
        <v>4</v>
      </c>
      <c r="C260">
        <v>17.600000000000001</v>
      </c>
      <c r="D260">
        <v>35</v>
      </c>
    </row>
    <row r="261" spans="1:4" x14ac:dyDescent="0.3">
      <c r="A261">
        <v>10344</v>
      </c>
      <c r="B261">
        <v>8</v>
      </c>
      <c r="C261">
        <v>32</v>
      </c>
      <c r="D261">
        <v>70</v>
      </c>
    </row>
    <row r="262" spans="1:4" x14ac:dyDescent="0.3">
      <c r="A262">
        <v>10345</v>
      </c>
      <c r="B262">
        <v>8</v>
      </c>
      <c r="C262">
        <v>32</v>
      </c>
      <c r="D262">
        <v>70</v>
      </c>
    </row>
    <row r="263" spans="1:4" x14ac:dyDescent="0.3">
      <c r="A263">
        <v>10345</v>
      </c>
      <c r="B263">
        <v>19</v>
      </c>
      <c r="C263">
        <v>7.3</v>
      </c>
      <c r="D263">
        <v>80</v>
      </c>
    </row>
    <row r="264" spans="1:4" x14ac:dyDescent="0.3">
      <c r="A264">
        <v>10345</v>
      </c>
      <c r="B264">
        <v>42</v>
      </c>
      <c r="C264">
        <v>11.2</v>
      </c>
      <c r="D264">
        <v>9</v>
      </c>
    </row>
    <row r="265" spans="1:4" x14ac:dyDescent="0.3">
      <c r="A265">
        <v>10346</v>
      </c>
      <c r="B265">
        <v>17</v>
      </c>
      <c r="C265">
        <v>31.2</v>
      </c>
      <c r="D265">
        <v>36</v>
      </c>
    </row>
    <row r="266" spans="1:4" x14ac:dyDescent="0.3">
      <c r="A266">
        <v>10346</v>
      </c>
      <c r="B266">
        <v>56</v>
      </c>
      <c r="C266">
        <v>30.4</v>
      </c>
      <c r="D266">
        <v>20</v>
      </c>
    </row>
    <row r="267" spans="1:4" x14ac:dyDescent="0.3">
      <c r="A267">
        <v>10347</v>
      </c>
      <c r="B267">
        <v>25</v>
      </c>
      <c r="C267">
        <v>11.2</v>
      </c>
      <c r="D267">
        <v>10</v>
      </c>
    </row>
    <row r="268" spans="1:4" x14ac:dyDescent="0.3">
      <c r="A268">
        <v>10347</v>
      </c>
      <c r="B268">
        <v>39</v>
      </c>
      <c r="C268">
        <v>14.4</v>
      </c>
      <c r="D268">
        <v>50</v>
      </c>
    </row>
    <row r="269" spans="1:4" x14ac:dyDescent="0.3">
      <c r="A269">
        <v>10347</v>
      </c>
      <c r="B269">
        <v>40</v>
      </c>
      <c r="C269">
        <v>14.7</v>
      </c>
      <c r="D269">
        <v>4</v>
      </c>
    </row>
    <row r="270" spans="1:4" x14ac:dyDescent="0.3">
      <c r="A270">
        <v>10347</v>
      </c>
      <c r="B270">
        <v>75</v>
      </c>
      <c r="C270">
        <v>6.2</v>
      </c>
      <c r="D270">
        <v>6</v>
      </c>
    </row>
    <row r="271" spans="1:4" x14ac:dyDescent="0.3">
      <c r="A271">
        <v>10348</v>
      </c>
      <c r="B271">
        <v>1</v>
      </c>
      <c r="C271">
        <v>14.4</v>
      </c>
      <c r="D271">
        <v>15</v>
      </c>
    </row>
    <row r="272" spans="1:4" x14ac:dyDescent="0.3">
      <c r="A272">
        <v>10348</v>
      </c>
      <c r="B272">
        <v>23</v>
      </c>
      <c r="C272">
        <v>7.2</v>
      </c>
      <c r="D272">
        <v>25</v>
      </c>
    </row>
    <row r="273" spans="1:4" x14ac:dyDescent="0.3">
      <c r="A273">
        <v>10349</v>
      </c>
      <c r="B273">
        <v>54</v>
      </c>
      <c r="C273">
        <v>5.9</v>
      </c>
      <c r="D273">
        <v>24</v>
      </c>
    </row>
    <row r="274" spans="1:4" x14ac:dyDescent="0.3">
      <c r="A274">
        <v>10350</v>
      </c>
      <c r="B274">
        <v>50</v>
      </c>
      <c r="C274">
        <v>13</v>
      </c>
      <c r="D274">
        <v>15</v>
      </c>
    </row>
    <row r="275" spans="1:4" x14ac:dyDescent="0.3">
      <c r="A275">
        <v>10350</v>
      </c>
      <c r="B275">
        <v>69</v>
      </c>
      <c r="C275">
        <v>28.8</v>
      </c>
      <c r="D275">
        <v>18</v>
      </c>
    </row>
    <row r="276" spans="1:4" x14ac:dyDescent="0.3">
      <c r="A276">
        <v>10351</v>
      </c>
      <c r="B276">
        <v>38</v>
      </c>
      <c r="C276">
        <v>210.8</v>
      </c>
      <c r="D276">
        <v>20</v>
      </c>
    </row>
    <row r="277" spans="1:4" x14ac:dyDescent="0.3">
      <c r="A277">
        <v>10351</v>
      </c>
      <c r="B277">
        <v>41</v>
      </c>
      <c r="C277">
        <v>7.7</v>
      </c>
      <c r="D277">
        <v>13</v>
      </c>
    </row>
    <row r="278" spans="1:4" x14ac:dyDescent="0.3">
      <c r="A278">
        <v>10351</v>
      </c>
      <c r="B278">
        <v>44</v>
      </c>
      <c r="C278">
        <v>15.5</v>
      </c>
      <c r="D278">
        <v>77</v>
      </c>
    </row>
    <row r="279" spans="1:4" x14ac:dyDescent="0.3">
      <c r="A279">
        <v>10351</v>
      </c>
      <c r="B279">
        <v>65</v>
      </c>
      <c r="C279">
        <v>16.8</v>
      </c>
      <c r="D279">
        <v>10</v>
      </c>
    </row>
    <row r="280" spans="1:4" x14ac:dyDescent="0.3">
      <c r="A280">
        <v>10352</v>
      </c>
      <c r="B280">
        <v>24</v>
      </c>
      <c r="C280">
        <v>3.6</v>
      </c>
      <c r="D280">
        <v>10</v>
      </c>
    </row>
    <row r="281" spans="1:4" x14ac:dyDescent="0.3">
      <c r="A281">
        <v>10352</v>
      </c>
      <c r="B281">
        <v>54</v>
      </c>
      <c r="C281">
        <v>5.9</v>
      </c>
      <c r="D281">
        <v>20</v>
      </c>
    </row>
    <row r="282" spans="1:4" x14ac:dyDescent="0.3">
      <c r="A282">
        <v>10353</v>
      </c>
      <c r="B282">
        <v>11</v>
      </c>
      <c r="C282">
        <v>16.8</v>
      </c>
      <c r="D282">
        <v>12</v>
      </c>
    </row>
    <row r="283" spans="1:4" x14ac:dyDescent="0.3">
      <c r="A283">
        <v>10353</v>
      </c>
      <c r="B283">
        <v>38</v>
      </c>
      <c r="C283">
        <v>210.8</v>
      </c>
      <c r="D283">
        <v>50</v>
      </c>
    </row>
    <row r="284" spans="1:4" x14ac:dyDescent="0.3">
      <c r="A284">
        <v>10354</v>
      </c>
      <c r="B284">
        <v>1</v>
      </c>
      <c r="C284">
        <v>14.4</v>
      </c>
      <c r="D284">
        <v>12</v>
      </c>
    </row>
    <row r="285" spans="1:4" x14ac:dyDescent="0.3">
      <c r="A285">
        <v>10354</v>
      </c>
      <c r="B285">
        <v>29</v>
      </c>
      <c r="C285">
        <v>99</v>
      </c>
      <c r="D285">
        <v>4</v>
      </c>
    </row>
    <row r="286" spans="1:4" x14ac:dyDescent="0.3">
      <c r="A286">
        <v>10355</v>
      </c>
      <c r="B286">
        <v>24</v>
      </c>
      <c r="C286">
        <v>3.6</v>
      </c>
      <c r="D286">
        <v>25</v>
      </c>
    </row>
    <row r="287" spans="1:4" x14ac:dyDescent="0.3">
      <c r="A287">
        <v>10355</v>
      </c>
      <c r="B287">
        <v>57</v>
      </c>
      <c r="C287">
        <v>15.6</v>
      </c>
      <c r="D287">
        <v>25</v>
      </c>
    </row>
    <row r="288" spans="1:4" x14ac:dyDescent="0.3">
      <c r="A288">
        <v>10356</v>
      </c>
      <c r="B288">
        <v>31</v>
      </c>
      <c r="C288">
        <v>10</v>
      </c>
      <c r="D288">
        <v>30</v>
      </c>
    </row>
    <row r="289" spans="1:4" x14ac:dyDescent="0.3">
      <c r="A289">
        <v>10356</v>
      </c>
      <c r="B289">
        <v>55</v>
      </c>
      <c r="C289">
        <v>19.2</v>
      </c>
      <c r="D289">
        <v>12</v>
      </c>
    </row>
    <row r="290" spans="1:4" x14ac:dyDescent="0.3">
      <c r="A290">
        <v>10356</v>
      </c>
      <c r="B290">
        <v>69</v>
      </c>
      <c r="C290">
        <v>28.8</v>
      </c>
      <c r="D290">
        <v>20</v>
      </c>
    </row>
    <row r="291" spans="1:4" x14ac:dyDescent="0.3">
      <c r="A291">
        <v>10357</v>
      </c>
      <c r="B291">
        <v>10</v>
      </c>
      <c r="C291">
        <v>24.8</v>
      </c>
      <c r="D291">
        <v>30</v>
      </c>
    </row>
    <row r="292" spans="1:4" x14ac:dyDescent="0.3">
      <c r="A292">
        <v>10357</v>
      </c>
      <c r="B292">
        <v>26</v>
      </c>
      <c r="C292">
        <v>24.9</v>
      </c>
      <c r="D292">
        <v>16</v>
      </c>
    </row>
    <row r="293" spans="1:4" x14ac:dyDescent="0.3">
      <c r="A293">
        <v>10357</v>
      </c>
      <c r="B293">
        <v>60</v>
      </c>
      <c r="C293">
        <v>27.2</v>
      </c>
      <c r="D293">
        <v>8</v>
      </c>
    </row>
    <row r="294" spans="1:4" x14ac:dyDescent="0.3">
      <c r="A294">
        <v>10358</v>
      </c>
      <c r="B294">
        <v>24</v>
      </c>
      <c r="C294">
        <v>3.6</v>
      </c>
      <c r="D294">
        <v>10</v>
      </c>
    </row>
    <row r="295" spans="1:4" x14ac:dyDescent="0.3">
      <c r="A295">
        <v>10358</v>
      </c>
      <c r="B295">
        <v>34</v>
      </c>
      <c r="C295">
        <v>11.2</v>
      </c>
      <c r="D295">
        <v>10</v>
      </c>
    </row>
    <row r="296" spans="1:4" x14ac:dyDescent="0.3">
      <c r="A296">
        <v>10358</v>
      </c>
      <c r="B296">
        <v>36</v>
      </c>
      <c r="C296">
        <v>15.2</v>
      </c>
      <c r="D296">
        <v>20</v>
      </c>
    </row>
    <row r="297" spans="1:4" x14ac:dyDescent="0.3">
      <c r="A297">
        <v>10359</v>
      </c>
      <c r="B297">
        <v>16</v>
      </c>
      <c r="C297">
        <v>13.9</v>
      </c>
      <c r="D297">
        <v>56</v>
      </c>
    </row>
    <row r="298" spans="1:4" x14ac:dyDescent="0.3">
      <c r="A298">
        <v>10359</v>
      </c>
      <c r="B298">
        <v>31</v>
      </c>
      <c r="C298">
        <v>10</v>
      </c>
      <c r="D298">
        <v>70</v>
      </c>
    </row>
    <row r="299" spans="1:4" x14ac:dyDescent="0.3">
      <c r="A299">
        <v>10359</v>
      </c>
      <c r="B299">
        <v>60</v>
      </c>
      <c r="C299">
        <v>27.2</v>
      </c>
      <c r="D299">
        <v>80</v>
      </c>
    </row>
    <row r="300" spans="1:4" x14ac:dyDescent="0.3">
      <c r="A300">
        <v>10360</v>
      </c>
      <c r="B300">
        <v>28</v>
      </c>
      <c r="C300">
        <v>36.4</v>
      </c>
      <c r="D300">
        <v>30</v>
      </c>
    </row>
    <row r="301" spans="1:4" x14ac:dyDescent="0.3">
      <c r="A301">
        <v>10360</v>
      </c>
      <c r="B301">
        <v>29</v>
      </c>
      <c r="C301">
        <v>99</v>
      </c>
      <c r="D301">
        <v>35</v>
      </c>
    </row>
    <row r="302" spans="1:4" x14ac:dyDescent="0.3">
      <c r="A302">
        <v>10360</v>
      </c>
      <c r="B302">
        <v>38</v>
      </c>
      <c r="C302">
        <v>210.8</v>
      </c>
      <c r="D302">
        <v>10</v>
      </c>
    </row>
    <row r="303" spans="1:4" x14ac:dyDescent="0.3">
      <c r="A303">
        <v>10360</v>
      </c>
      <c r="B303">
        <v>49</v>
      </c>
      <c r="C303">
        <v>16</v>
      </c>
      <c r="D303">
        <v>35</v>
      </c>
    </row>
    <row r="304" spans="1:4" x14ac:dyDescent="0.3">
      <c r="A304">
        <v>10360</v>
      </c>
      <c r="B304">
        <v>54</v>
      </c>
      <c r="C304">
        <v>5.9</v>
      </c>
      <c r="D304">
        <v>28</v>
      </c>
    </row>
    <row r="305" spans="1:4" x14ac:dyDescent="0.3">
      <c r="A305">
        <v>10361</v>
      </c>
      <c r="B305">
        <v>39</v>
      </c>
      <c r="C305">
        <v>14.4</v>
      </c>
      <c r="D305">
        <v>54</v>
      </c>
    </row>
    <row r="306" spans="1:4" x14ac:dyDescent="0.3">
      <c r="A306">
        <v>10361</v>
      </c>
      <c r="B306">
        <v>60</v>
      </c>
      <c r="C306">
        <v>27.2</v>
      </c>
      <c r="D306">
        <v>55</v>
      </c>
    </row>
    <row r="307" spans="1:4" x14ac:dyDescent="0.3">
      <c r="A307">
        <v>10362</v>
      </c>
      <c r="B307">
        <v>25</v>
      </c>
      <c r="C307">
        <v>11.2</v>
      </c>
      <c r="D307">
        <v>50</v>
      </c>
    </row>
    <row r="308" spans="1:4" x14ac:dyDescent="0.3">
      <c r="A308">
        <v>10362</v>
      </c>
      <c r="B308">
        <v>51</v>
      </c>
      <c r="C308">
        <v>42.4</v>
      </c>
      <c r="D308">
        <v>20</v>
      </c>
    </row>
    <row r="309" spans="1:4" x14ac:dyDescent="0.3">
      <c r="A309">
        <v>10362</v>
      </c>
      <c r="B309">
        <v>54</v>
      </c>
      <c r="C309">
        <v>5.9</v>
      </c>
      <c r="D309">
        <v>24</v>
      </c>
    </row>
    <row r="310" spans="1:4" x14ac:dyDescent="0.3">
      <c r="A310">
        <v>10363</v>
      </c>
      <c r="B310">
        <v>31</v>
      </c>
      <c r="C310">
        <v>10</v>
      </c>
      <c r="D310">
        <v>20</v>
      </c>
    </row>
    <row r="311" spans="1:4" x14ac:dyDescent="0.3">
      <c r="A311">
        <v>10363</v>
      </c>
      <c r="B311">
        <v>75</v>
      </c>
      <c r="C311">
        <v>6.2</v>
      </c>
      <c r="D311">
        <v>12</v>
      </c>
    </row>
    <row r="312" spans="1:4" x14ac:dyDescent="0.3">
      <c r="A312">
        <v>10363</v>
      </c>
      <c r="B312">
        <v>76</v>
      </c>
      <c r="C312">
        <v>14.4</v>
      </c>
      <c r="D312">
        <v>12</v>
      </c>
    </row>
    <row r="313" spans="1:4" x14ac:dyDescent="0.3">
      <c r="A313">
        <v>10364</v>
      </c>
      <c r="B313">
        <v>69</v>
      </c>
      <c r="C313">
        <v>28.8</v>
      </c>
      <c r="D313">
        <v>30</v>
      </c>
    </row>
    <row r="314" spans="1:4" x14ac:dyDescent="0.3">
      <c r="A314">
        <v>10364</v>
      </c>
      <c r="B314">
        <v>71</v>
      </c>
      <c r="C314">
        <v>17.2</v>
      </c>
      <c r="D314">
        <v>5</v>
      </c>
    </row>
    <row r="315" spans="1:4" x14ac:dyDescent="0.3">
      <c r="A315">
        <v>10365</v>
      </c>
      <c r="B315">
        <v>11</v>
      </c>
      <c r="C315">
        <v>16.8</v>
      </c>
      <c r="D315">
        <v>24</v>
      </c>
    </row>
    <row r="316" spans="1:4" x14ac:dyDescent="0.3">
      <c r="A316">
        <v>10366</v>
      </c>
      <c r="B316">
        <v>65</v>
      </c>
      <c r="C316">
        <v>16.8</v>
      </c>
      <c r="D316">
        <v>5</v>
      </c>
    </row>
    <row r="317" spans="1:4" x14ac:dyDescent="0.3">
      <c r="A317">
        <v>10366</v>
      </c>
      <c r="B317">
        <v>77</v>
      </c>
      <c r="C317">
        <v>10.4</v>
      </c>
      <c r="D317">
        <v>5</v>
      </c>
    </row>
    <row r="318" spans="1:4" x14ac:dyDescent="0.3">
      <c r="A318">
        <v>10367</v>
      </c>
      <c r="B318">
        <v>34</v>
      </c>
      <c r="C318">
        <v>11.2</v>
      </c>
      <c r="D318">
        <v>36</v>
      </c>
    </row>
    <row r="319" spans="1:4" x14ac:dyDescent="0.3">
      <c r="A319">
        <v>10367</v>
      </c>
      <c r="B319">
        <v>54</v>
      </c>
      <c r="C319">
        <v>5.9</v>
      </c>
      <c r="D319">
        <v>18</v>
      </c>
    </row>
    <row r="320" spans="1:4" x14ac:dyDescent="0.3">
      <c r="A320">
        <v>10367</v>
      </c>
      <c r="B320">
        <v>65</v>
      </c>
      <c r="C320">
        <v>16.8</v>
      </c>
      <c r="D320">
        <v>15</v>
      </c>
    </row>
    <row r="321" spans="1:4" x14ac:dyDescent="0.3">
      <c r="A321">
        <v>10367</v>
      </c>
      <c r="B321">
        <v>77</v>
      </c>
      <c r="C321">
        <v>10.4</v>
      </c>
      <c r="D321">
        <v>7</v>
      </c>
    </row>
    <row r="322" spans="1:4" x14ac:dyDescent="0.3">
      <c r="A322">
        <v>10368</v>
      </c>
      <c r="B322">
        <v>21</v>
      </c>
      <c r="C322">
        <v>8</v>
      </c>
      <c r="D322">
        <v>5</v>
      </c>
    </row>
    <row r="323" spans="1:4" x14ac:dyDescent="0.3">
      <c r="A323">
        <v>10368</v>
      </c>
      <c r="B323">
        <v>28</v>
      </c>
      <c r="C323">
        <v>36.4</v>
      </c>
      <c r="D323">
        <v>13</v>
      </c>
    </row>
    <row r="324" spans="1:4" x14ac:dyDescent="0.3">
      <c r="A324">
        <v>10368</v>
      </c>
      <c r="B324">
        <v>57</v>
      </c>
      <c r="C324">
        <v>15.6</v>
      </c>
      <c r="D324">
        <v>25</v>
      </c>
    </row>
    <row r="325" spans="1:4" x14ac:dyDescent="0.3">
      <c r="A325">
        <v>10368</v>
      </c>
      <c r="B325">
        <v>64</v>
      </c>
      <c r="C325">
        <v>26.6</v>
      </c>
      <c r="D325">
        <v>35</v>
      </c>
    </row>
    <row r="326" spans="1:4" x14ac:dyDescent="0.3">
      <c r="A326">
        <v>10369</v>
      </c>
      <c r="B326">
        <v>29</v>
      </c>
      <c r="C326">
        <v>99</v>
      </c>
      <c r="D326">
        <v>20</v>
      </c>
    </row>
    <row r="327" spans="1:4" x14ac:dyDescent="0.3">
      <c r="A327">
        <v>10369</v>
      </c>
      <c r="B327">
        <v>56</v>
      </c>
      <c r="C327">
        <v>30.4</v>
      </c>
      <c r="D327">
        <v>18</v>
      </c>
    </row>
    <row r="328" spans="1:4" x14ac:dyDescent="0.3">
      <c r="A328">
        <v>10370</v>
      </c>
      <c r="B328">
        <v>1</v>
      </c>
      <c r="C328">
        <v>14.4</v>
      </c>
      <c r="D328">
        <v>15</v>
      </c>
    </row>
    <row r="329" spans="1:4" x14ac:dyDescent="0.3">
      <c r="A329">
        <v>10370</v>
      </c>
      <c r="B329">
        <v>64</v>
      </c>
      <c r="C329">
        <v>26.6</v>
      </c>
      <c r="D329">
        <v>30</v>
      </c>
    </row>
    <row r="330" spans="1:4" x14ac:dyDescent="0.3">
      <c r="A330">
        <v>10370</v>
      </c>
      <c r="B330">
        <v>74</v>
      </c>
      <c r="C330">
        <v>8</v>
      </c>
      <c r="D330">
        <v>20</v>
      </c>
    </row>
    <row r="331" spans="1:4" x14ac:dyDescent="0.3">
      <c r="A331">
        <v>10371</v>
      </c>
      <c r="B331">
        <v>36</v>
      </c>
      <c r="C331">
        <v>15.2</v>
      </c>
      <c r="D331">
        <v>6</v>
      </c>
    </row>
    <row r="332" spans="1:4" x14ac:dyDescent="0.3">
      <c r="A332">
        <v>10372</v>
      </c>
      <c r="B332">
        <v>20</v>
      </c>
      <c r="C332">
        <v>64.8</v>
      </c>
      <c r="D332">
        <v>12</v>
      </c>
    </row>
    <row r="333" spans="1:4" x14ac:dyDescent="0.3">
      <c r="A333">
        <v>10372</v>
      </c>
      <c r="B333">
        <v>38</v>
      </c>
      <c r="C333">
        <v>210.8</v>
      </c>
      <c r="D333">
        <v>40</v>
      </c>
    </row>
    <row r="334" spans="1:4" x14ac:dyDescent="0.3">
      <c r="A334">
        <v>10372</v>
      </c>
      <c r="B334">
        <v>60</v>
      </c>
      <c r="C334">
        <v>27.2</v>
      </c>
      <c r="D334">
        <v>70</v>
      </c>
    </row>
    <row r="335" spans="1:4" x14ac:dyDescent="0.3">
      <c r="A335">
        <v>10372</v>
      </c>
      <c r="B335">
        <v>72</v>
      </c>
      <c r="C335">
        <v>27.8</v>
      </c>
      <c r="D335">
        <v>42</v>
      </c>
    </row>
    <row r="336" spans="1:4" x14ac:dyDescent="0.3">
      <c r="A336">
        <v>10373</v>
      </c>
      <c r="B336">
        <v>58</v>
      </c>
      <c r="C336">
        <v>10.6</v>
      </c>
      <c r="D336">
        <v>80</v>
      </c>
    </row>
    <row r="337" spans="1:4" x14ac:dyDescent="0.3">
      <c r="A337">
        <v>10373</v>
      </c>
      <c r="B337">
        <v>71</v>
      </c>
      <c r="C337">
        <v>17.2</v>
      </c>
      <c r="D337">
        <v>50</v>
      </c>
    </row>
    <row r="338" spans="1:4" x14ac:dyDescent="0.3">
      <c r="A338">
        <v>10374</v>
      </c>
      <c r="B338">
        <v>31</v>
      </c>
      <c r="C338">
        <v>10</v>
      </c>
      <c r="D338">
        <v>30</v>
      </c>
    </row>
    <row r="339" spans="1:4" x14ac:dyDescent="0.3">
      <c r="A339">
        <v>10374</v>
      </c>
      <c r="B339">
        <v>58</v>
      </c>
      <c r="C339">
        <v>10.6</v>
      </c>
      <c r="D339">
        <v>15</v>
      </c>
    </row>
    <row r="340" spans="1:4" x14ac:dyDescent="0.3">
      <c r="A340">
        <v>10375</v>
      </c>
      <c r="B340">
        <v>14</v>
      </c>
      <c r="C340">
        <v>18.600000000000001</v>
      </c>
      <c r="D340">
        <v>15</v>
      </c>
    </row>
    <row r="341" spans="1:4" x14ac:dyDescent="0.3">
      <c r="A341">
        <v>10375</v>
      </c>
      <c r="B341">
        <v>54</v>
      </c>
      <c r="C341">
        <v>5.9</v>
      </c>
      <c r="D341">
        <v>10</v>
      </c>
    </row>
    <row r="342" spans="1:4" x14ac:dyDescent="0.3">
      <c r="A342">
        <v>10376</v>
      </c>
      <c r="B342">
        <v>31</v>
      </c>
      <c r="C342">
        <v>10</v>
      </c>
      <c r="D342">
        <v>42</v>
      </c>
    </row>
    <row r="343" spans="1:4" x14ac:dyDescent="0.3">
      <c r="A343">
        <v>10377</v>
      </c>
      <c r="B343">
        <v>28</v>
      </c>
      <c r="C343">
        <v>36.4</v>
      </c>
      <c r="D343">
        <v>20</v>
      </c>
    </row>
    <row r="344" spans="1:4" x14ac:dyDescent="0.3">
      <c r="A344">
        <v>10377</v>
      </c>
      <c r="B344">
        <v>39</v>
      </c>
      <c r="C344">
        <v>14.4</v>
      </c>
      <c r="D344">
        <v>20</v>
      </c>
    </row>
    <row r="345" spans="1:4" x14ac:dyDescent="0.3">
      <c r="A345">
        <v>10378</v>
      </c>
      <c r="B345">
        <v>71</v>
      </c>
      <c r="C345">
        <v>17.2</v>
      </c>
      <c r="D345">
        <v>6</v>
      </c>
    </row>
    <row r="346" spans="1:4" x14ac:dyDescent="0.3">
      <c r="A346">
        <v>10379</v>
      </c>
      <c r="B346">
        <v>41</v>
      </c>
      <c r="C346">
        <v>7.7</v>
      </c>
      <c r="D346">
        <v>8</v>
      </c>
    </row>
    <row r="347" spans="1:4" x14ac:dyDescent="0.3">
      <c r="A347">
        <v>10379</v>
      </c>
      <c r="B347">
        <v>63</v>
      </c>
      <c r="C347">
        <v>35.1</v>
      </c>
      <c r="D347">
        <v>16</v>
      </c>
    </row>
    <row r="348" spans="1:4" x14ac:dyDescent="0.3">
      <c r="A348">
        <v>10379</v>
      </c>
      <c r="B348">
        <v>65</v>
      </c>
      <c r="C348">
        <v>16.8</v>
      </c>
      <c r="D348">
        <v>20</v>
      </c>
    </row>
    <row r="349" spans="1:4" x14ac:dyDescent="0.3">
      <c r="A349">
        <v>10380</v>
      </c>
      <c r="B349">
        <v>30</v>
      </c>
      <c r="C349">
        <v>20.7</v>
      </c>
      <c r="D349">
        <v>18</v>
      </c>
    </row>
    <row r="350" spans="1:4" x14ac:dyDescent="0.3">
      <c r="A350">
        <v>10380</v>
      </c>
      <c r="B350">
        <v>53</v>
      </c>
      <c r="C350">
        <v>26.2</v>
      </c>
      <c r="D350">
        <v>20</v>
      </c>
    </row>
    <row r="351" spans="1:4" x14ac:dyDescent="0.3">
      <c r="A351">
        <v>10380</v>
      </c>
      <c r="B351">
        <v>60</v>
      </c>
      <c r="C351">
        <v>27.2</v>
      </c>
      <c r="D351">
        <v>6</v>
      </c>
    </row>
    <row r="352" spans="1:4" x14ac:dyDescent="0.3">
      <c r="A352">
        <v>10380</v>
      </c>
      <c r="B352">
        <v>70</v>
      </c>
      <c r="C352">
        <v>12</v>
      </c>
      <c r="D352">
        <v>30</v>
      </c>
    </row>
    <row r="353" spans="1:4" x14ac:dyDescent="0.3">
      <c r="A353">
        <v>10381</v>
      </c>
      <c r="B353">
        <v>74</v>
      </c>
      <c r="C353">
        <v>8</v>
      </c>
      <c r="D353">
        <v>14</v>
      </c>
    </row>
    <row r="354" spans="1:4" x14ac:dyDescent="0.3">
      <c r="A354">
        <v>10382</v>
      </c>
      <c r="B354">
        <v>5</v>
      </c>
      <c r="C354">
        <v>17</v>
      </c>
      <c r="D354">
        <v>32</v>
      </c>
    </row>
    <row r="355" spans="1:4" x14ac:dyDescent="0.3">
      <c r="A355">
        <v>10382</v>
      </c>
      <c r="B355">
        <v>18</v>
      </c>
      <c r="C355">
        <v>50</v>
      </c>
      <c r="D355">
        <v>9</v>
      </c>
    </row>
    <row r="356" spans="1:4" x14ac:dyDescent="0.3">
      <c r="A356">
        <v>10382</v>
      </c>
      <c r="B356">
        <v>29</v>
      </c>
      <c r="C356">
        <v>99</v>
      </c>
      <c r="D356">
        <v>14</v>
      </c>
    </row>
    <row r="357" spans="1:4" x14ac:dyDescent="0.3">
      <c r="A357">
        <v>10382</v>
      </c>
      <c r="B357">
        <v>33</v>
      </c>
      <c r="C357">
        <v>2</v>
      </c>
      <c r="D357">
        <v>60</v>
      </c>
    </row>
    <row r="358" spans="1:4" x14ac:dyDescent="0.3">
      <c r="A358">
        <v>10382</v>
      </c>
      <c r="B358">
        <v>74</v>
      </c>
      <c r="C358">
        <v>8</v>
      </c>
      <c r="D358">
        <v>50</v>
      </c>
    </row>
    <row r="359" spans="1:4" x14ac:dyDescent="0.3">
      <c r="A359">
        <v>10383</v>
      </c>
      <c r="B359">
        <v>13</v>
      </c>
      <c r="C359">
        <v>4.8</v>
      </c>
      <c r="D359">
        <v>20</v>
      </c>
    </row>
    <row r="360" spans="1:4" x14ac:dyDescent="0.3">
      <c r="A360">
        <v>10383</v>
      </c>
      <c r="B360">
        <v>50</v>
      </c>
      <c r="C360">
        <v>13</v>
      </c>
      <c r="D360">
        <v>15</v>
      </c>
    </row>
    <row r="361" spans="1:4" x14ac:dyDescent="0.3">
      <c r="A361">
        <v>10383</v>
      </c>
      <c r="B361">
        <v>56</v>
      </c>
      <c r="C361">
        <v>30.4</v>
      </c>
      <c r="D361">
        <v>20</v>
      </c>
    </row>
    <row r="362" spans="1:4" x14ac:dyDescent="0.3">
      <c r="A362">
        <v>10384</v>
      </c>
      <c r="B362">
        <v>20</v>
      </c>
      <c r="C362">
        <v>64.8</v>
      </c>
      <c r="D362">
        <v>28</v>
      </c>
    </row>
    <row r="363" spans="1:4" x14ac:dyDescent="0.3">
      <c r="A363">
        <v>10384</v>
      </c>
      <c r="B363">
        <v>60</v>
      </c>
      <c r="C363">
        <v>27.2</v>
      </c>
      <c r="D363">
        <v>15</v>
      </c>
    </row>
    <row r="364" spans="1:4" x14ac:dyDescent="0.3">
      <c r="A364">
        <v>10385</v>
      </c>
      <c r="B364">
        <v>7</v>
      </c>
      <c r="C364">
        <v>24</v>
      </c>
      <c r="D364">
        <v>10</v>
      </c>
    </row>
    <row r="365" spans="1:4" x14ac:dyDescent="0.3">
      <c r="A365">
        <v>10385</v>
      </c>
      <c r="B365">
        <v>60</v>
      </c>
      <c r="C365">
        <v>27.2</v>
      </c>
      <c r="D365">
        <v>20</v>
      </c>
    </row>
    <row r="366" spans="1:4" x14ac:dyDescent="0.3">
      <c r="A366">
        <v>10385</v>
      </c>
      <c r="B366">
        <v>68</v>
      </c>
      <c r="C366">
        <v>10</v>
      </c>
      <c r="D366">
        <v>8</v>
      </c>
    </row>
    <row r="367" spans="1:4" x14ac:dyDescent="0.3">
      <c r="A367">
        <v>10386</v>
      </c>
      <c r="B367">
        <v>24</v>
      </c>
      <c r="C367">
        <v>3.6</v>
      </c>
      <c r="D367">
        <v>15</v>
      </c>
    </row>
    <row r="368" spans="1:4" x14ac:dyDescent="0.3">
      <c r="A368">
        <v>10386</v>
      </c>
      <c r="B368">
        <v>34</v>
      </c>
      <c r="C368">
        <v>11.2</v>
      </c>
      <c r="D368">
        <v>10</v>
      </c>
    </row>
    <row r="369" spans="1:4" x14ac:dyDescent="0.3">
      <c r="A369">
        <v>10387</v>
      </c>
      <c r="B369">
        <v>24</v>
      </c>
      <c r="C369">
        <v>3.6</v>
      </c>
      <c r="D369">
        <v>15</v>
      </c>
    </row>
    <row r="370" spans="1:4" x14ac:dyDescent="0.3">
      <c r="A370">
        <v>10387</v>
      </c>
      <c r="B370">
        <v>28</v>
      </c>
      <c r="C370">
        <v>36.4</v>
      </c>
      <c r="D370">
        <v>6</v>
      </c>
    </row>
    <row r="371" spans="1:4" x14ac:dyDescent="0.3">
      <c r="A371">
        <v>10387</v>
      </c>
      <c r="B371">
        <v>59</v>
      </c>
      <c r="C371">
        <v>44</v>
      </c>
      <c r="D371">
        <v>12</v>
      </c>
    </row>
    <row r="372" spans="1:4" x14ac:dyDescent="0.3">
      <c r="A372">
        <v>10387</v>
      </c>
      <c r="B372">
        <v>71</v>
      </c>
      <c r="C372">
        <v>17.2</v>
      </c>
      <c r="D372">
        <v>15</v>
      </c>
    </row>
    <row r="373" spans="1:4" x14ac:dyDescent="0.3">
      <c r="A373">
        <v>10388</v>
      </c>
      <c r="B373">
        <v>45</v>
      </c>
      <c r="C373">
        <v>7.6</v>
      </c>
      <c r="D373">
        <v>15</v>
      </c>
    </row>
    <row r="374" spans="1:4" x14ac:dyDescent="0.3">
      <c r="A374">
        <v>10388</v>
      </c>
      <c r="B374">
        <v>52</v>
      </c>
      <c r="C374">
        <v>5.6</v>
      </c>
      <c r="D374">
        <v>20</v>
      </c>
    </row>
    <row r="375" spans="1:4" x14ac:dyDescent="0.3">
      <c r="A375">
        <v>10388</v>
      </c>
      <c r="B375">
        <v>53</v>
      </c>
      <c r="C375">
        <v>26.2</v>
      </c>
      <c r="D375">
        <v>40</v>
      </c>
    </row>
    <row r="376" spans="1:4" x14ac:dyDescent="0.3">
      <c r="A376">
        <v>10389</v>
      </c>
      <c r="B376">
        <v>10</v>
      </c>
      <c r="C376">
        <v>24.8</v>
      </c>
      <c r="D376">
        <v>16</v>
      </c>
    </row>
    <row r="377" spans="1:4" x14ac:dyDescent="0.3">
      <c r="A377">
        <v>10389</v>
      </c>
      <c r="B377">
        <v>55</v>
      </c>
      <c r="C377">
        <v>19.2</v>
      </c>
      <c r="D377">
        <v>15</v>
      </c>
    </row>
    <row r="378" spans="1:4" x14ac:dyDescent="0.3">
      <c r="A378">
        <v>10389</v>
      </c>
      <c r="B378">
        <v>62</v>
      </c>
      <c r="C378">
        <v>39.4</v>
      </c>
      <c r="D378">
        <v>20</v>
      </c>
    </row>
    <row r="379" spans="1:4" x14ac:dyDescent="0.3">
      <c r="A379">
        <v>10389</v>
      </c>
      <c r="B379">
        <v>70</v>
      </c>
      <c r="C379">
        <v>12</v>
      </c>
      <c r="D379">
        <v>30</v>
      </c>
    </row>
    <row r="380" spans="1:4" x14ac:dyDescent="0.3">
      <c r="A380">
        <v>10390</v>
      </c>
      <c r="B380">
        <v>31</v>
      </c>
      <c r="C380">
        <v>10</v>
      </c>
      <c r="D380">
        <v>60</v>
      </c>
    </row>
    <row r="381" spans="1:4" x14ac:dyDescent="0.3">
      <c r="A381">
        <v>10390</v>
      </c>
      <c r="B381">
        <v>35</v>
      </c>
      <c r="C381">
        <v>14.4</v>
      </c>
      <c r="D381">
        <v>40</v>
      </c>
    </row>
    <row r="382" spans="1:4" x14ac:dyDescent="0.3">
      <c r="A382">
        <v>10390</v>
      </c>
      <c r="B382">
        <v>46</v>
      </c>
      <c r="C382">
        <v>9.6</v>
      </c>
      <c r="D382">
        <v>45</v>
      </c>
    </row>
    <row r="383" spans="1:4" x14ac:dyDescent="0.3">
      <c r="A383">
        <v>10390</v>
      </c>
      <c r="B383">
        <v>72</v>
      </c>
      <c r="C383">
        <v>27.8</v>
      </c>
      <c r="D383">
        <v>24</v>
      </c>
    </row>
    <row r="384" spans="1:4" x14ac:dyDescent="0.3">
      <c r="A384">
        <v>10391</v>
      </c>
      <c r="B384">
        <v>13</v>
      </c>
      <c r="C384">
        <v>4.8</v>
      </c>
      <c r="D384">
        <v>18</v>
      </c>
    </row>
    <row r="385" spans="1:4" x14ac:dyDescent="0.3">
      <c r="A385">
        <v>10392</v>
      </c>
      <c r="B385">
        <v>69</v>
      </c>
      <c r="C385">
        <v>28.8</v>
      </c>
      <c r="D385">
        <v>50</v>
      </c>
    </row>
    <row r="386" spans="1:4" x14ac:dyDescent="0.3">
      <c r="A386">
        <v>10393</v>
      </c>
      <c r="B386">
        <v>2</v>
      </c>
      <c r="C386">
        <v>15.2</v>
      </c>
      <c r="D386">
        <v>25</v>
      </c>
    </row>
    <row r="387" spans="1:4" x14ac:dyDescent="0.3">
      <c r="A387">
        <v>10393</v>
      </c>
      <c r="B387">
        <v>14</v>
      </c>
      <c r="C387">
        <v>18.600000000000001</v>
      </c>
      <c r="D387">
        <v>42</v>
      </c>
    </row>
    <row r="388" spans="1:4" x14ac:dyDescent="0.3">
      <c r="A388">
        <v>10393</v>
      </c>
      <c r="B388">
        <v>25</v>
      </c>
      <c r="C388">
        <v>11.2</v>
      </c>
      <c r="D388">
        <v>7</v>
      </c>
    </row>
    <row r="389" spans="1:4" x14ac:dyDescent="0.3">
      <c r="A389">
        <v>10393</v>
      </c>
      <c r="B389">
        <v>26</v>
      </c>
      <c r="C389">
        <v>24.9</v>
      </c>
      <c r="D389">
        <v>70</v>
      </c>
    </row>
    <row r="390" spans="1:4" x14ac:dyDescent="0.3">
      <c r="A390">
        <v>10393</v>
      </c>
      <c r="B390">
        <v>31</v>
      </c>
      <c r="C390">
        <v>10</v>
      </c>
      <c r="D390">
        <v>32</v>
      </c>
    </row>
    <row r="391" spans="1:4" x14ac:dyDescent="0.3">
      <c r="A391">
        <v>10394</v>
      </c>
      <c r="B391">
        <v>13</v>
      </c>
      <c r="C391">
        <v>4.8</v>
      </c>
      <c r="D391">
        <v>10</v>
      </c>
    </row>
    <row r="392" spans="1:4" x14ac:dyDescent="0.3">
      <c r="A392">
        <v>10394</v>
      </c>
      <c r="B392">
        <v>62</v>
      </c>
      <c r="C392">
        <v>39.4</v>
      </c>
      <c r="D392">
        <v>10</v>
      </c>
    </row>
    <row r="393" spans="1:4" x14ac:dyDescent="0.3">
      <c r="A393">
        <v>10395</v>
      </c>
      <c r="B393">
        <v>46</v>
      </c>
      <c r="C393">
        <v>9.6</v>
      </c>
      <c r="D393">
        <v>28</v>
      </c>
    </row>
    <row r="394" spans="1:4" x14ac:dyDescent="0.3">
      <c r="A394">
        <v>10395</v>
      </c>
      <c r="B394">
        <v>53</v>
      </c>
      <c r="C394">
        <v>26.2</v>
      </c>
      <c r="D394">
        <v>70</v>
      </c>
    </row>
    <row r="395" spans="1:4" x14ac:dyDescent="0.3">
      <c r="A395">
        <v>10395</v>
      </c>
      <c r="B395">
        <v>69</v>
      </c>
      <c r="C395">
        <v>28.8</v>
      </c>
      <c r="D395">
        <v>8</v>
      </c>
    </row>
    <row r="396" spans="1:4" x14ac:dyDescent="0.3">
      <c r="A396">
        <v>10396</v>
      </c>
      <c r="B396">
        <v>23</v>
      </c>
      <c r="C396">
        <v>7.2</v>
      </c>
      <c r="D396">
        <v>40</v>
      </c>
    </row>
    <row r="397" spans="1:4" x14ac:dyDescent="0.3">
      <c r="A397">
        <v>10396</v>
      </c>
      <c r="B397">
        <v>71</v>
      </c>
      <c r="C397">
        <v>17.2</v>
      </c>
      <c r="D397">
        <v>60</v>
      </c>
    </row>
    <row r="398" spans="1:4" x14ac:dyDescent="0.3">
      <c r="A398">
        <v>10396</v>
      </c>
      <c r="B398">
        <v>72</v>
      </c>
      <c r="C398">
        <v>27.8</v>
      </c>
      <c r="D398">
        <v>21</v>
      </c>
    </row>
    <row r="399" spans="1:4" x14ac:dyDescent="0.3">
      <c r="A399">
        <v>10397</v>
      </c>
      <c r="B399">
        <v>21</v>
      </c>
      <c r="C399">
        <v>8</v>
      </c>
      <c r="D399">
        <v>10</v>
      </c>
    </row>
    <row r="400" spans="1:4" x14ac:dyDescent="0.3">
      <c r="A400">
        <v>10397</v>
      </c>
      <c r="B400">
        <v>51</v>
      </c>
      <c r="C400">
        <v>42.4</v>
      </c>
      <c r="D400">
        <v>18</v>
      </c>
    </row>
    <row r="401" spans="1:4" x14ac:dyDescent="0.3">
      <c r="A401">
        <v>10398</v>
      </c>
      <c r="B401">
        <v>35</v>
      </c>
      <c r="C401">
        <v>14.4</v>
      </c>
      <c r="D401">
        <v>30</v>
      </c>
    </row>
    <row r="402" spans="1:4" x14ac:dyDescent="0.3">
      <c r="A402">
        <v>10398</v>
      </c>
      <c r="B402">
        <v>55</v>
      </c>
      <c r="C402">
        <v>19.2</v>
      </c>
      <c r="D402">
        <v>120</v>
      </c>
    </row>
    <row r="403" spans="1:4" x14ac:dyDescent="0.3">
      <c r="A403">
        <v>10399</v>
      </c>
      <c r="B403">
        <v>68</v>
      </c>
      <c r="C403">
        <v>10</v>
      </c>
      <c r="D403">
        <v>60</v>
      </c>
    </row>
    <row r="404" spans="1:4" x14ac:dyDescent="0.3">
      <c r="A404">
        <v>10399</v>
      </c>
      <c r="B404">
        <v>71</v>
      </c>
      <c r="C404">
        <v>17.2</v>
      </c>
      <c r="D404">
        <v>30</v>
      </c>
    </row>
    <row r="405" spans="1:4" x14ac:dyDescent="0.3">
      <c r="A405">
        <v>10399</v>
      </c>
      <c r="B405">
        <v>76</v>
      </c>
      <c r="C405">
        <v>14.4</v>
      </c>
      <c r="D405">
        <v>35</v>
      </c>
    </row>
    <row r="406" spans="1:4" x14ac:dyDescent="0.3">
      <c r="A406">
        <v>10399</v>
      </c>
      <c r="B406">
        <v>77</v>
      </c>
      <c r="C406">
        <v>10.4</v>
      </c>
      <c r="D406">
        <v>14</v>
      </c>
    </row>
    <row r="407" spans="1:4" x14ac:dyDescent="0.3">
      <c r="A407">
        <v>10400</v>
      </c>
      <c r="B407">
        <v>29</v>
      </c>
      <c r="C407">
        <v>99</v>
      </c>
      <c r="D407">
        <v>21</v>
      </c>
    </row>
    <row r="408" spans="1:4" x14ac:dyDescent="0.3">
      <c r="A408">
        <v>10400</v>
      </c>
      <c r="B408">
        <v>35</v>
      </c>
      <c r="C408">
        <v>14.4</v>
      </c>
      <c r="D408">
        <v>35</v>
      </c>
    </row>
    <row r="409" spans="1:4" x14ac:dyDescent="0.3">
      <c r="A409">
        <v>10400</v>
      </c>
      <c r="B409">
        <v>49</v>
      </c>
      <c r="C409">
        <v>16</v>
      </c>
      <c r="D409">
        <v>30</v>
      </c>
    </row>
    <row r="410" spans="1:4" x14ac:dyDescent="0.3">
      <c r="A410">
        <v>10401</v>
      </c>
      <c r="B410">
        <v>30</v>
      </c>
      <c r="C410">
        <v>20.7</v>
      </c>
      <c r="D410">
        <v>18</v>
      </c>
    </row>
    <row r="411" spans="1:4" x14ac:dyDescent="0.3">
      <c r="A411">
        <v>10401</v>
      </c>
      <c r="B411">
        <v>56</v>
      </c>
      <c r="C411">
        <v>30.4</v>
      </c>
      <c r="D411">
        <v>70</v>
      </c>
    </row>
    <row r="412" spans="1:4" x14ac:dyDescent="0.3">
      <c r="A412">
        <v>10401</v>
      </c>
      <c r="B412">
        <v>65</v>
      </c>
      <c r="C412">
        <v>16.8</v>
      </c>
      <c r="D412">
        <v>20</v>
      </c>
    </row>
    <row r="413" spans="1:4" x14ac:dyDescent="0.3">
      <c r="A413">
        <v>10401</v>
      </c>
      <c r="B413">
        <v>71</v>
      </c>
      <c r="C413">
        <v>17.2</v>
      </c>
      <c r="D413">
        <v>60</v>
      </c>
    </row>
    <row r="414" spans="1:4" x14ac:dyDescent="0.3">
      <c r="A414">
        <v>10402</v>
      </c>
      <c r="B414">
        <v>23</v>
      </c>
      <c r="C414">
        <v>7.2</v>
      </c>
      <c r="D414">
        <v>60</v>
      </c>
    </row>
    <row r="415" spans="1:4" x14ac:dyDescent="0.3">
      <c r="A415">
        <v>10402</v>
      </c>
      <c r="B415">
        <v>63</v>
      </c>
      <c r="C415">
        <v>35.1</v>
      </c>
      <c r="D415">
        <v>65</v>
      </c>
    </row>
    <row r="416" spans="1:4" x14ac:dyDescent="0.3">
      <c r="A416">
        <v>10403</v>
      </c>
      <c r="B416">
        <v>16</v>
      </c>
      <c r="C416">
        <v>13.9</v>
      </c>
      <c r="D416">
        <v>21</v>
      </c>
    </row>
    <row r="417" spans="1:4" x14ac:dyDescent="0.3">
      <c r="A417">
        <v>10403</v>
      </c>
      <c r="B417">
        <v>48</v>
      </c>
      <c r="C417">
        <v>10.199999999999999</v>
      </c>
      <c r="D417">
        <v>70</v>
      </c>
    </row>
    <row r="418" spans="1:4" x14ac:dyDescent="0.3">
      <c r="A418">
        <v>10404</v>
      </c>
      <c r="B418">
        <v>26</v>
      </c>
      <c r="C418">
        <v>24.9</v>
      </c>
      <c r="D418">
        <v>30</v>
      </c>
    </row>
    <row r="419" spans="1:4" x14ac:dyDescent="0.3">
      <c r="A419">
        <v>10404</v>
      </c>
      <c r="B419">
        <v>42</v>
      </c>
      <c r="C419">
        <v>11.2</v>
      </c>
      <c r="D419">
        <v>40</v>
      </c>
    </row>
    <row r="420" spans="1:4" x14ac:dyDescent="0.3">
      <c r="A420">
        <v>10404</v>
      </c>
      <c r="B420">
        <v>49</v>
      </c>
      <c r="C420">
        <v>16</v>
      </c>
      <c r="D420">
        <v>30</v>
      </c>
    </row>
    <row r="421" spans="1:4" x14ac:dyDescent="0.3">
      <c r="A421">
        <v>10405</v>
      </c>
      <c r="B421">
        <v>3</v>
      </c>
      <c r="C421">
        <v>8</v>
      </c>
      <c r="D421">
        <v>50</v>
      </c>
    </row>
    <row r="422" spans="1:4" x14ac:dyDescent="0.3">
      <c r="A422">
        <v>10406</v>
      </c>
      <c r="B422">
        <v>1</v>
      </c>
      <c r="C422">
        <v>14.4</v>
      </c>
      <c r="D422">
        <v>10</v>
      </c>
    </row>
    <row r="423" spans="1:4" x14ac:dyDescent="0.3">
      <c r="A423">
        <v>10406</v>
      </c>
      <c r="B423">
        <v>21</v>
      </c>
      <c r="C423">
        <v>8</v>
      </c>
      <c r="D423">
        <v>30</v>
      </c>
    </row>
    <row r="424" spans="1:4" x14ac:dyDescent="0.3">
      <c r="A424">
        <v>10406</v>
      </c>
      <c r="B424">
        <v>28</v>
      </c>
      <c r="C424">
        <v>36.4</v>
      </c>
      <c r="D424">
        <v>42</v>
      </c>
    </row>
    <row r="425" spans="1:4" x14ac:dyDescent="0.3">
      <c r="A425">
        <v>10406</v>
      </c>
      <c r="B425">
        <v>36</v>
      </c>
      <c r="C425">
        <v>15.2</v>
      </c>
      <c r="D425">
        <v>5</v>
      </c>
    </row>
    <row r="426" spans="1:4" x14ac:dyDescent="0.3">
      <c r="A426">
        <v>10406</v>
      </c>
      <c r="B426">
        <v>40</v>
      </c>
      <c r="C426">
        <v>14.7</v>
      </c>
      <c r="D426">
        <v>2</v>
      </c>
    </row>
    <row r="427" spans="1:4" x14ac:dyDescent="0.3">
      <c r="A427">
        <v>10407</v>
      </c>
      <c r="B427">
        <v>11</v>
      </c>
      <c r="C427">
        <v>16.8</v>
      </c>
      <c r="D427">
        <v>30</v>
      </c>
    </row>
    <row r="428" spans="1:4" x14ac:dyDescent="0.3">
      <c r="A428">
        <v>10407</v>
      </c>
      <c r="B428">
        <v>69</v>
      </c>
      <c r="C428">
        <v>28.8</v>
      </c>
      <c r="D428">
        <v>15</v>
      </c>
    </row>
    <row r="429" spans="1:4" x14ac:dyDescent="0.3">
      <c r="A429">
        <v>10407</v>
      </c>
      <c r="B429">
        <v>71</v>
      </c>
      <c r="C429">
        <v>17.2</v>
      </c>
      <c r="D429">
        <v>15</v>
      </c>
    </row>
    <row r="430" spans="1:4" x14ac:dyDescent="0.3">
      <c r="A430">
        <v>10408</v>
      </c>
      <c r="B430">
        <v>37</v>
      </c>
      <c r="C430">
        <v>20.8</v>
      </c>
      <c r="D430">
        <v>10</v>
      </c>
    </row>
    <row r="431" spans="1:4" x14ac:dyDescent="0.3">
      <c r="A431">
        <v>10408</v>
      </c>
      <c r="B431">
        <v>54</v>
      </c>
      <c r="C431">
        <v>5.9</v>
      </c>
      <c r="D431">
        <v>6</v>
      </c>
    </row>
    <row r="432" spans="1:4" x14ac:dyDescent="0.3">
      <c r="A432">
        <v>10408</v>
      </c>
      <c r="B432">
        <v>62</v>
      </c>
      <c r="C432">
        <v>39.4</v>
      </c>
      <c r="D432">
        <v>35</v>
      </c>
    </row>
    <row r="433" spans="1:4" x14ac:dyDescent="0.3">
      <c r="A433">
        <v>10409</v>
      </c>
      <c r="B433">
        <v>14</v>
      </c>
      <c r="C433">
        <v>18.600000000000001</v>
      </c>
      <c r="D433">
        <v>12</v>
      </c>
    </row>
    <row r="434" spans="1:4" x14ac:dyDescent="0.3">
      <c r="A434">
        <v>10409</v>
      </c>
      <c r="B434">
        <v>21</v>
      </c>
      <c r="C434">
        <v>8</v>
      </c>
      <c r="D434">
        <v>12</v>
      </c>
    </row>
    <row r="435" spans="1:4" x14ac:dyDescent="0.3">
      <c r="A435">
        <v>10410</v>
      </c>
      <c r="B435">
        <v>33</v>
      </c>
      <c r="C435">
        <v>2</v>
      </c>
      <c r="D435">
        <v>49</v>
      </c>
    </row>
    <row r="436" spans="1:4" x14ac:dyDescent="0.3">
      <c r="A436">
        <v>10410</v>
      </c>
      <c r="B436">
        <v>59</v>
      </c>
      <c r="C436">
        <v>44</v>
      </c>
      <c r="D436">
        <v>16</v>
      </c>
    </row>
    <row r="437" spans="1:4" x14ac:dyDescent="0.3">
      <c r="A437">
        <v>10411</v>
      </c>
      <c r="B437">
        <v>41</v>
      </c>
      <c r="C437">
        <v>7.7</v>
      </c>
      <c r="D437">
        <v>25</v>
      </c>
    </row>
    <row r="438" spans="1:4" x14ac:dyDescent="0.3">
      <c r="A438">
        <v>10411</v>
      </c>
      <c r="B438">
        <v>44</v>
      </c>
      <c r="C438">
        <v>15.5</v>
      </c>
      <c r="D438">
        <v>40</v>
      </c>
    </row>
    <row r="439" spans="1:4" x14ac:dyDescent="0.3">
      <c r="A439">
        <v>10411</v>
      </c>
      <c r="B439">
        <v>59</v>
      </c>
      <c r="C439">
        <v>44</v>
      </c>
      <c r="D439">
        <v>9</v>
      </c>
    </row>
    <row r="440" spans="1:4" x14ac:dyDescent="0.3">
      <c r="A440">
        <v>10412</v>
      </c>
      <c r="B440">
        <v>14</v>
      </c>
      <c r="C440">
        <v>18.600000000000001</v>
      </c>
      <c r="D440">
        <v>20</v>
      </c>
    </row>
    <row r="441" spans="1:4" x14ac:dyDescent="0.3">
      <c r="A441">
        <v>10413</v>
      </c>
      <c r="B441">
        <v>1</v>
      </c>
      <c r="C441">
        <v>14.4</v>
      </c>
      <c r="D441">
        <v>24</v>
      </c>
    </row>
    <row r="442" spans="1:4" x14ac:dyDescent="0.3">
      <c r="A442">
        <v>10413</v>
      </c>
      <c r="B442">
        <v>62</v>
      </c>
      <c r="C442">
        <v>39.4</v>
      </c>
      <c r="D442">
        <v>40</v>
      </c>
    </row>
    <row r="443" spans="1:4" x14ac:dyDescent="0.3">
      <c r="A443">
        <v>10413</v>
      </c>
      <c r="B443">
        <v>76</v>
      </c>
      <c r="C443">
        <v>14.4</v>
      </c>
      <c r="D443">
        <v>14</v>
      </c>
    </row>
    <row r="444" spans="1:4" x14ac:dyDescent="0.3">
      <c r="A444">
        <v>10414</v>
      </c>
      <c r="B444">
        <v>19</v>
      </c>
      <c r="C444">
        <v>7.3</v>
      </c>
      <c r="D444">
        <v>18</v>
      </c>
    </row>
    <row r="445" spans="1:4" x14ac:dyDescent="0.3">
      <c r="A445">
        <v>10414</v>
      </c>
      <c r="B445">
        <v>33</v>
      </c>
      <c r="C445">
        <v>2</v>
      </c>
      <c r="D445">
        <v>50</v>
      </c>
    </row>
    <row r="446" spans="1:4" x14ac:dyDescent="0.3">
      <c r="A446">
        <v>10415</v>
      </c>
      <c r="B446">
        <v>17</v>
      </c>
      <c r="C446">
        <v>31.2</v>
      </c>
      <c r="D446">
        <v>2</v>
      </c>
    </row>
    <row r="447" spans="1:4" x14ac:dyDescent="0.3">
      <c r="A447">
        <v>10415</v>
      </c>
      <c r="B447">
        <v>33</v>
      </c>
      <c r="C447">
        <v>2</v>
      </c>
      <c r="D447">
        <v>20</v>
      </c>
    </row>
    <row r="448" spans="1:4" x14ac:dyDescent="0.3">
      <c r="A448">
        <v>10416</v>
      </c>
      <c r="B448">
        <v>19</v>
      </c>
      <c r="C448">
        <v>7.3</v>
      </c>
      <c r="D448">
        <v>20</v>
      </c>
    </row>
    <row r="449" spans="1:4" x14ac:dyDescent="0.3">
      <c r="A449">
        <v>10416</v>
      </c>
      <c r="B449">
        <v>53</v>
      </c>
      <c r="C449">
        <v>26.2</v>
      </c>
      <c r="D449">
        <v>10</v>
      </c>
    </row>
    <row r="450" spans="1:4" x14ac:dyDescent="0.3">
      <c r="A450">
        <v>10416</v>
      </c>
      <c r="B450">
        <v>57</v>
      </c>
      <c r="C450">
        <v>15.6</v>
      </c>
      <c r="D450">
        <v>20</v>
      </c>
    </row>
    <row r="451" spans="1:4" x14ac:dyDescent="0.3">
      <c r="A451">
        <v>10417</v>
      </c>
      <c r="B451">
        <v>38</v>
      </c>
      <c r="C451">
        <v>210.8</v>
      </c>
      <c r="D451">
        <v>50</v>
      </c>
    </row>
    <row r="452" spans="1:4" x14ac:dyDescent="0.3">
      <c r="A452">
        <v>10417</v>
      </c>
      <c r="B452">
        <v>46</v>
      </c>
      <c r="C452">
        <v>9.6</v>
      </c>
      <c r="D452">
        <v>2</v>
      </c>
    </row>
    <row r="453" spans="1:4" x14ac:dyDescent="0.3">
      <c r="A453">
        <v>10417</v>
      </c>
      <c r="B453">
        <v>68</v>
      </c>
      <c r="C453">
        <v>10</v>
      </c>
      <c r="D453">
        <v>36</v>
      </c>
    </row>
    <row r="454" spans="1:4" x14ac:dyDescent="0.3">
      <c r="A454">
        <v>10417</v>
      </c>
      <c r="B454">
        <v>77</v>
      </c>
      <c r="C454">
        <v>10.4</v>
      </c>
      <c r="D454">
        <v>35</v>
      </c>
    </row>
    <row r="455" spans="1:4" x14ac:dyDescent="0.3">
      <c r="A455">
        <v>10418</v>
      </c>
      <c r="B455">
        <v>2</v>
      </c>
      <c r="C455">
        <v>15.2</v>
      </c>
      <c r="D455">
        <v>60</v>
      </c>
    </row>
    <row r="456" spans="1:4" x14ac:dyDescent="0.3">
      <c r="A456">
        <v>10418</v>
      </c>
      <c r="B456">
        <v>47</v>
      </c>
      <c r="C456">
        <v>7.6</v>
      </c>
      <c r="D456">
        <v>55</v>
      </c>
    </row>
    <row r="457" spans="1:4" x14ac:dyDescent="0.3">
      <c r="A457">
        <v>10418</v>
      </c>
      <c r="B457">
        <v>61</v>
      </c>
      <c r="C457">
        <v>22.8</v>
      </c>
      <c r="D457">
        <v>16</v>
      </c>
    </row>
    <row r="458" spans="1:4" x14ac:dyDescent="0.3">
      <c r="A458">
        <v>10418</v>
      </c>
      <c r="B458">
        <v>74</v>
      </c>
      <c r="C458">
        <v>8</v>
      </c>
      <c r="D458">
        <v>15</v>
      </c>
    </row>
    <row r="459" spans="1:4" x14ac:dyDescent="0.3">
      <c r="A459">
        <v>10419</v>
      </c>
      <c r="B459">
        <v>60</v>
      </c>
      <c r="C459">
        <v>27.2</v>
      </c>
      <c r="D459">
        <v>60</v>
      </c>
    </row>
    <row r="460" spans="1:4" x14ac:dyDescent="0.3">
      <c r="A460">
        <v>10419</v>
      </c>
      <c r="B460">
        <v>69</v>
      </c>
      <c r="C460">
        <v>28.8</v>
      </c>
      <c r="D460">
        <v>20</v>
      </c>
    </row>
    <row r="461" spans="1:4" x14ac:dyDescent="0.3">
      <c r="A461">
        <v>10420</v>
      </c>
      <c r="B461">
        <v>9</v>
      </c>
      <c r="C461">
        <v>77.599999999999994</v>
      </c>
      <c r="D461">
        <v>20</v>
      </c>
    </row>
    <row r="462" spans="1:4" x14ac:dyDescent="0.3">
      <c r="A462">
        <v>10420</v>
      </c>
      <c r="B462">
        <v>13</v>
      </c>
      <c r="C462">
        <v>4.8</v>
      </c>
      <c r="D462">
        <v>2</v>
      </c>
    </row>
    <row r="463" spans="1:4" x14ac:dyDescent="0.3">
      <c r="A463">
        <v>10420</v>
      </c>
      <c r="B463">
        <v>70</v>
      </c>
      <c r="C463">
        <v>12</v>
      </c>
      <c r="D463">
        <v>8</v>
      </c>
    </row>
    <row r="464" spans="1:4" x14ac:dyDescent="0.3">
      <c r="A464">
        <v>10420</v>
      </c>
      <c r="B464">
        <v>73</v>
      </c>
      <c r="C464">
        <v>12</v>
      </c>
      <c r="D464">
        <v>20</v>
      </c>
    </row>
    <row r="465" spans="1:4" x14ac:dyDescent="0.3">
      <c r="A465">
        <v>10421</v>
      </c>
      <c r="B465">
        <v>19</v>
      </c>
      <c r="C465">
        <v>7.3</v>
      </c>
      <c r="D465">
        <v>4</v>
      </c>
    </row>
    <row r="466" spans="1:4" x14ac:dyDescent="0.3">
      <c r="A466">
        <v>10421</v>
      </c>
      <c r="B466">
        <v>26</v>
      </c>
      <c r="C466">
        <v>24.9</v>
      </c>
      <c r="D466">
        <v>30</v>
      </c>
    </row>
    <row r="467" spans="1:4" x14ac:dyDescent="0.3">
      <c r="A467">
        <v>10421</v>
      </c>
      <c r="B467">
        <v>53</v>
      </c>
      <c r="C467">
        <v>26.2</v>
      </c>
      <c r="D467">
        <v>15</v>
      </c>
    </row>
    <row r="468" spans="1:4" x14ac:dyDescent="0.3">
      <c r="A468">
        <v>10421</v>
      </c>
      <c r="B468">
        <v>77</v>
      </c>
      <c r="C468">
        <v>10.4</v>
      </c>
      <c r="D468">
        <v>10</v>
      </c>
    </row>
    <row r="469" spans="1:4" x14ac:dyDescent="0.3">
      <c r="A469">
        <v>10422</v>
      </c>
      <c r="B469">
        <v>26</v>
      </c>
      <c r="C469">
        <v>24.9</v>
      </c>
      <c r="D469">
        <v>2</v>
      </c>
    </row>
    <row r="470" spans="1:4" x14ac:dyDescent="0.3">
      <c r="A470">
        <v>10423</v>
      </c>
      <c r="B470">
        <v>31</v>
      </c>
      <c r="C470">
        <v>10</v>
      </c>
      <c r="D470">
        <v>14</v>
      </c>
    </row>
    <row r="471" spans="1:4" x14ac:dyDescent="0.3">
      <c r="A471">
        <v>10423</v>
      </c>
      <c r="B471">
        <v>59</v>
      </c>
      <c r="C471">
        <v>44</v>
      </c>
      <c r="D471">
        <v>20</v>
      </c>
    </row>
    <row r="472" spans="1:4" x14ac:dyDescent="0.3">
      <c r="A472">
        <v>10424</v>
      </c>
      <c r="B472">
        <v>35</v>
      </c>
      <c r="C472">
        <v>14.4</v>
      </c>
      <c r="D472">
        <v>60</v>
      </c>
    </row>
    <row r="473" spans="1:4" x14ac:dyDescent="0.3">
      <c r="A473">
        <v>10424</v>
      </c>
      <c r="B473">
        <v>38</v>
      </c>
      <c r="C473">
        <v>210.8</v>
      </c>
      <c r="D473">
        <v>49</v>
      </c>
    </row>
    <row r="474" spans="1:4" x14ac:dyDescent="0.3">
      <c r="A474">
        <v>10424</v>
      </c>
      <c r="B474">
        <v>68</v>
      </c>
      <c r="C474">
        <v>10</v>
      </c>
      <c r="D474">
        <v>30</v>
      </c>
    </row>
    <row r="475" spans="1:4" x14ac:dyDescent="0.3">
      <c r="A475">
        <v>10425</v>
      </c>
      <c r="B475">
        <v>55</v>
      </c>
      <c r="C475">
        <v>19.2</v>
      </c>
      <c r="D475">
        <v>10</v>
      </c>
    </row>
    <row r="476" spans="1:4" x14ac:dyDescent="0.3">
      <c r="A476">
        <v>10425</v>
      </c>
      <c r="B476">
        <v>76</v>
      </c>
      <c r="C476">
        <v>14.4</v>
      </c>
      <c r="D476">
        <v>20</v>
      </c>
    </row>
    <row r="477" spans="1:4" x14ac:dyDescent="0.3">
      <c r="A477">
        <v>10426</v>
      </c>
      <c r="B477">
        <v>56</v>
      </c>
      <c r="C477">
        <v>30.4</v>
      </c>
      <c r="D477">
        <v>5</v>
      </c>
    </row>
    <row r="478" spans="1:4" x14ac:dyDescent="0.3">
      <c r="A478">
        <v>10426</v>
      </c>
      <c r="B478">
        <v>64</v>
      </c>
      <c r="C478">
        <v>26.6</v>
      </c>
      <c r="D478">
        <v>7</v>
      </c>
    </row>
    <row r="479" spans="1:4" x14ac:dyDescent="0.3">
      <c r="A479">
        <v>10427</v>
      </c>
      <c r="B479">
        <v>14</v>
      </c>
      <c r="C479">
        <v>18.600000000000001</v>
      </c>
      <c r="D479">
        <v>35</v>
      </c>
    </row>
    <row r="480" spans="1:4" x14ac:dyDescent="0.3">
      <c r="A480">
        <v>10428</v>
      </c>
      <c r="B480">
        <v>46</v>
      </c>
      <c r="C480">
        <v>9.6</v>
      </c>
      <c r="D480">
        <v>20</v>
      </c>
    </row>
    <row r="481" spans="1:4" x14ac:dyDescent="0.3">
      <c r="A481">
        <v>10429</v>
      </c>
      <c r="B481">
        <v>50</v>
      </c>
      <c r="C481">
        <v>13</v>
      </c>
      <c r="D481">
        <v>40</v>
      </c>
    </row>
    <row r="482" spans="1:4" x14ac:dyDescent="0.3">
      <c r="A482">
        <v>10429</v>
      </c>
      <c r="B482">
        <v>63</v>
      </c>
      <c r="C482">
        <v>35.1</v>
      </c>
      <c r="D482">
        <v>35</v>
      </c>
    </row>
    <row r="483" spans="1:4" x14ac:dyDescent="0.3">
      <c r="A483">
        <v>10430</v>
      </c>
      <c r="B483">
        <v>17</v>
      </c>
      <c r="C483">
        <v>31.2</v>
      </c>
      <c r="D483">
        <v>45</v>
      </c>
    </row>
    <row r="484" spans="1:4" x14ac:dyDescent="0.3">
      <c r="A484">
        <v>10430</v>
      </c>
      <c r="B484">
        <v>21</v>
      </c>
      <c r="C484">
        <v>8</v>
      </c>
      <c r="D484">
        <v>50</v>
      </c>
    </row>
    <row r="485" spans="1:4" x14ac:dyDescent="0.3">
      <c r="A485">
        <v>10430</v>
      </c>
      <c r="B485">
        <v>56</v>
      </c>
      <c r="C485">
        <v>30.4</v>
      </c>
      <c r="D485">
        <v>30</v>
      </c>
    </row>
    <row r="486" spans="1:4" x14ac:dyDescent="0.3">
      <c r="A486">
        <v>10430</v>
      </c>
      <c r="B486">
        <v>59</v>
      </c>
      <c r="C486">
        <v>44</v>
      </c>
      <c r="D486">
        <v>70</v>
      </c>
    </row>
    <row r="487" spans="1:4" x14ac:dyDescent="0.3">
      <c r="A487">
        <v>10431</v>
      </c>
      <c r="B487">
        <v>17</v>
      </c>
      <c r="C487">
        <v>31.2</v>
      </c>
      <c r="D487">
        <v>50</v>
      </c>
    </row>
    <row r="488" spans="1:4" x14ac:dyDescent="0.3">
      <c r="A488">
        <v>10431</v>
      </c>
      <c r="B488">
        <v>40</v>
      </c>
      <c r="C488">
        <v>14.7</v>
      </c>
      <c r="D488">
        <v>50</v>
      </c>
    </row>
    <row r="489" spans="1:4" x14ac:dyDescent="0.3">
      <c r="A489">
        <v>10431</v>
      </c>
      <c r="B489">
        <v>47</v>
      </c>
      <c r="C489">
        <v>7.6</v>
      </c>
      <c r="D489">
        <v>30</v>
      </c>
    </row>
    <row r="490" spans="1:4" x14ac:dyDescent="0.3">
      <c r="A490">
        <v>10432</v>
      </c>
      <c r="B490">
        <v>26</v>
      </c>
      <c r="C490">
        <v>24.9</v>
      </c>
      <c r="D490">
        <v>10</v>
      </c>
    </row>
    <row r="491" spans="1:4" x14ac:dyDescent="0.3">
      <c r="A491">
        <v>10432</v>
      </c>
      <c r="B491">
        <v>54</v>
      </c>
      <c r="C491">
        <v>5.9</v>
      </c>
      <c r="D491">
        <v>40</v>
      </c>
    </row>
    <row r="492" spans="1:4" x14ac:dyDescent="0.3">
      <c r="A492">
        <v>10433</v>
      </c>
      <c r="B492">
        <v>56</v>
      </c>
      <c r="C492">
        <v>30.4</v>
      </c>
      <c r="D492">
        <v>28</v>
      </c>
    </row>
    <row r="493" spans="1:4" x14ac:dyDescent="0.3">
      <c r="A493">
        <v>10434</v>
      </c>
      <c r="B493">
        <v>11</v>
      </c>
      <c r="C493">
        <v>16.8</v>
      </c>
      <c r="D493">
        <v>6</v>
      </c>
    </row>
    <row r="494" spans="1:4" x14ac:dyDescent="0.3">
      <c r="A494">
        <v>10434</v>
      </c>
      <c r="B494">
        <v>76</v>
      </c>
      <c r="C494">
        <v>14.4</v>
      </c>
      <c r="D494">
        <v>18</v>
      </c>
    </row>
    <row r="495" spans="1:4" x14ac:dyDescent="0.3">
      <c r="A495">
        <v>10435</v>
      </c>
      <c r="B495">
        <v>2</v>
      </c>
      <c r="C495">
        <v>15.2</v>
      </c>
      <c r="D495">
        <v>10</v>
      </c>
    </row>
    <row r="496" spans="1:4" x14ac:dyDescent="0.3">
      <c r="A496">
        <v>10435</v>
      </c>
      <c r="B496">
        <v>22</v>
      </c>
      <c r="C496">
        <v>16.8</v>
      </c>
      <c r="D496">
        <v>12</v>
      </c>
    </row>
    <row r="497" spans="1:4" x14ac:dyDescent="0.3">
      <c r="A497">
        <v>10435</v>
      </c>
      <c r="B497">
        <v>72</v>
      </c>
      <c r="C497">
        <v>27.8</v>
      </c>
      <c r="D497">
        <v>10</v>
      </c>
    </row>
    <row r="498" spans="1:4" x14ac:dyDescent="0.3">
      <c r="A498">
        <v>10436</v>
      </c>
      <c r="B498">
        <v>46</v>
      </c>
      <c r="C498">
        <v>9.6</v>
      </c>
      <c r="D498">
        <v>5</v>
      </c>
    </row>
    <row r="499" spans="1:4" x14ac:dyDescent="0.3">
      <c r="A499">
        <v>10436</v>
      </c>
      <c r="B499">
        <v>56</v>
      </c>
      <c r="C499">
        <v>30.4</v>
      </c>
      <c r="D499">
        <v>40</v>
      </c>
    </row>
    <row r="500" spans="1:4" x14ac:dyDescent="0.3">
      <c r="A500">
        <v>10436</v>
      </c>
      <c r="B500">
        <v>64</v>
      </c>
      <c r="C500">
        <v>26.6</v>
      </c>
      <c r="D500">
        <v>30</v>
      </c>
    </row>
    <row r="501" spans="1:4" x14ac:dyDescent="0.3">
      <c r="A501">
        <v>10436</v>
      </c>
      <c r="B501">
        <v>75</v>
      </c>
      <c r="C501">
        <v>6.2</v>
      </c>
      <c r="D501">
        <v>24</v>
      </c>
    </row>
    <row r="502" spans="1:4" x14ac:dyDescent="0.3">
      <c r="A502">
        <v>10437</v>
      </c>
      <c r="B502">
        <v>53</v>
      </c>
      <c r="C502">
        <v>26.2</v>
      </c>
      <c r="D502">
        <v>15</v>
      </c>
    </row>
    <row r="503" spans="1:4" x14ac:dyDescent="0.3">
      <c r="A503">
        <v>10438</v>
      </c>
      <c r="B503">
        <v>19</v>
      </c>
      <c r="C503">
        <v>7.3</v>
      </c>
      <c r="D503">
        <v>15</v>
      </c>
    </row>
    <row r="504" spans="1:4" x14ac:dyDescent="0.3">
      <c r="A504">
        <v>10438</v>
      </c>
      <c r="B504">
        <v>34</v>
      </c>
      <c r="C504">
        <v>11.2</v>
      </c>
      <c r="D504">
        <v>20</v>
      </c>
    </row>
    <row r="505" spans="1:4" x14ac:dyDescent="0.3">
      <c r="A505">
        <v>10438</v>
      </c>
      <c r="B505">
        <v>57</v>
      </c>
      <c r="C505">
        <v>15.6</v>
      </c>
      <c r="D505">
        <v>15</v>
      </c>
    </row>
    <row r="506" spans="1:4" x14ac:dyDescent="0.3">
      <c r="A506">
        <v>10439</v>
      </c>
      <c r="B506">
        <v>12</v>
      </c>
      <c r="C506">
        <v>30.4</v>
      </c>
      <c r="D506">
        <v>15</v>
      </c>
    </row>
    <row r="507" spans="1:4" x14ac:dyDescent="0.3">
      <c r="A507">
        <v>10439</v>
      </c>
      <c r="B507">
        <v>16</v>
      </c>
      <c r="C507">
        <v>13.9</v>
      </c>
      <c r="D507">
        <v>16</v>
      </c>
    </row>
    <row r="508" spans="1:4" x14ac:dyDescent="0.3">
      <c r="A508">
        <v>10439</v>
      </c>
      <c r="B508">
        <v>64</v>
      </c>
      <c r="C508">
        <v>26.6</v>
      </c>
      <c r="D508">
        <v>6</v>
      </c>
    </row>
    <row r="509" spans="1:4" x14ac:dyDescent="0.3">
      <c r="A509">
        <v>10439</v>
      </c>
      <c r="B509">
        <v>74</v>
      </c>
      <c r="C509">
        <v>8</v>
      </c>
      <c r="D509">
        <v>30</v>
      </c>
    </row>
    <row r="510" spans="1:4" x14ac:dyDescent="0.3">
      <c r="A510">
        <v>10440</v>
      </c>
      <c r="B510">
        <v>2</v>
      </c>
      <c r="C510">
        <v>15.2</v>
      </c>
      <c r="D510">
        <v>45</v>
      </c>
    </row>
    <row r="511" spans="1:4" x14ac:dyDescent="0.3">
      <c r="A511">
        <v>10440</v>
      </c>
      <c r="B511">
        <v>16</v>
      </c>
      <c r="C511">
        <v>13.9</v>
      </c>
      <c r="D511">
        <v>49</v>
      </c>
    </row>
    <row r="512" spans="1:4" x14ac:dyDescent="0.3">
      <c r="A512">
        <v>10440</v>
      </c>
      <c r="B512">
        <v>29</v>
      </c>
      <c r="C512">
        <v>99</v>
      </c>
      <c r="D512">
        <v>24</v>
      </c>
    </row>
    <row r="513" spans="1:4" x14ac:dyDescent="0.3">
      <c r="A513">
        <v>10440</v>
      </c>
      <c r="B513">
        <v>61</v>
      </c>
      <c r="C513">
        <v>22.8</v>
      </c>
      <c r="D513">
        <v>90</v>
      </c>
    </row>
    <row r="514" spans="1:4" x14ac:dyDescent="0.3">
      <c r="A514">
        <v>10441</v>
      </c>
      <c r="B514">
        <v>27</v>
      </c>
      <c r="C514">
        <v>35.1</v>
      </c>
      <c r="D514">
        <v>50</v>
      </c>
    </row>
    <row r="515" spans="1:4" x14ac:dyDescent="0.3">
      <c r="A515">
        <v>10442</v>
      </c>
      <c r="B515">
        <v>11</v>
      </c>
      <c r="C515">
        <v>16.8</v>
      </c>
      <c r="D515">
        <v>30</v>
      </c>
    </row>
    <row r="516" spans="1:4" x14ac:dyDescent="0.3">
      <c r="A516">
        <v>10442</v>
      </c>
      <c r="B516">
        <v>54</v>
      </c>
      <c r="C516">
        <v>5.9</v>
      </c>
      <c r="D516">
        <v>80</v>
      </c>
    </row>
    <row r="517" spans="1:4" x14ac:dyDescent="0.3">
      <c r="A517">
        <v>10442</v>
      </c>
      <c r="B517">
        <v>66</v>
      </c>
      <c r="C517">
        <v>13.6</v>
      </c>
      <c r="D517">
        <v>60</v>
      </c>
    </row>
    <row r="518" spans="1:4" x14ac:dyDescent="0.3">
      <c r="A518">
        <v>10443</v>
      </c>
      <c r="B518">
        <v>11</v>
      </c>
      <c r="C518">
        <v>16.8</v>
      </c>
      <c r="D518">
        <v>6</v>
      </c>
    </row>
    <row r="519" spans="1:4" x14ac:dyDescent="0.3">
      <c r="A519">
        <v>10443</v>
      </c>
      <c r="B519">
        <v>28</v>
      </c>
      <c r="C519">
        <v>36.4</v>
      </c>
      <c r="D519">
        <v>12</v>
      </c>
    </row>
    <row r="520" spans="1:4" x14ac:dyDescent="0.3">
      <c r="A520">
        <v>10444</v>
      </c>
      <c r="B520">
        <v>17</v>
      </c>
      <c r="C520">
        <v>31.2</v>
      </c>
      <c r="D520">
        <v>10</v>
      </c>
    </row>
    <row r="521" spans="1:4" x14ac:dyDescent="0.3">
      <c r="A521">
        <v>10444</v>
      </c>
      <c r="B521">
        <v>26</v>
      </c>
      <c r="C521">
        <v>24.9</v>
      </c>
      <c r="D521">
        <v>15</v>
      </c>
    </row>
    <row r="522" spans="1:4" x14ac:dyDescent="0.3">
      <c r="A522">
        <v>10444</v>
      </c>
      <c r="B522">
        <v>35</v>
      </c>
      <c r="C522">
        <v>14.4</v>
      </c>
      <c r="D522">
        <v>8</v>
      </c>
    </row>
    <row r="523" spans="1:4" x14ac:dyDescent="0.3">
      <c r="A523">
        <v>10444</v>
      </c>
      <c r="B523">
        <v>41</v>
      </c>
      <c r="C523">
        <v>7.7</v>
      </c>
      <c r="D523">
        <v>30</v>
      </c>
    </row>
    <row r="524" spans="1:4" x14ac:dyDescent="0.3">
      <c r="A524">
        <v>10445</v>
      </c>
      <c r="B524">
        <v>39</v>
      </c>
      <c r="C524">
        <v>14.4</v>
      </c>
      <c r="D524">
        <v>6</v>
      </c>
    </row>
    <row r="525" spans="1:4" x14ac:dyDescent="0.3">
      <c r="A525">
        <v>10445</v>
      </c>
      <c r="B525">
        <v>54</v>
      </c>
      <c r="C525">
        <v>5.9</v>
      </c>
      <c r="D525">
        <v>15</v>
      </c>
    </row>
    <row r="526" spans="1:4" x14ac:dyDescent="0.3">
      <c r="A526">
        <v>10446</v>
      </c>
      <c r="B526">
        <v>19</v>
      </c>
      <c r="C526">
        <v>7.3</v>
      </c>
      <c r="D526">
        <v>12</v>
      </c>
    </row>
    <row r="527" spans="1:4" x14ac:dyDescent="0.3">
      <c r="A527">
        <v>10446</v>
      </c>
      <c r="B527">
        <v>24</v>
      </c>
      <c r="C527">
        <v>3.6</v>
      </c>
      <c r="D527">
        <v>20</v>
      </c>
    </row>
    <row r="528" spans="1:4" x14ac:dyDescent="0.3">
      <c r="A528">
        <v>10446</v>
      </c>
      <c r="B528">
        <v>31</v>
      </c>
      <c r="C528">
        <v>10</v>
      </c>
      <c r="D528">
        <v>3</v>
      </c>
    </row>
    <row r="529" spans="1:4" x14ac:dyDescent="0.3">
      <c r="A529">
        <v>10446</v>
      </c>
      <c r="B529">
        <v>52</v>
      </c>
      <c r="C529">
        <v>5.6</v>
      </c>
      <c r="D529">
        <v>15</v>
      </c>
    </row>
    <row r="530" spans="1:4" x14ac:dyDescent="0.3">
      <c r="A530">
        <v>10447</v>
      </c>
      <c r="B530">
        <v>19</v>
      </c>
      <c r="C530">
        <v>7.3</v>
      </c>
      <c r="D530">
        <v>40</v>
      </c>
    </row>
    <row r="531" spans="1:4" x14ac:dyDescent="0.3">
      <c r="A531">
        <v>10447</v>
      </c>
      <c r="B531">
        <v>65</v>
      </c>
      <c r="C531">
        <v>16.8</v>
      </c>
      <c r="D531">
        <v>35</v>
      </c>
    </row>
    <row r="532" spans="1:4" x14ac:dyDescent="0.3">
      <c r="A532">
        <v>10447</v>
      </c>
      <c r="B532">
        <v>71</v>
      </c>
      <c r="C532">
        <v>17.2</v>
      </c>
      <c r="D532">
        <v>2</v>
      </c>
    </row>
    <row r="533" spans="1:4" x14ac:dyDescent="0.3">
      <c r="A533">
        <v>10448</v>
      </c>
      <c r="B533">
        <v>26</v>
      </c>
      <c r="C533">
        <v>24.9</v>
      </c>
      <c r="D533">
        <v>6</v>
      </c>
    </row>
    <row r="534" spans="1:4" x14ac:dyDescent="0.3">
      <c r="A534">
        <v>10448</v>
      </c>
      <c r="B534">
        <v>40</v>
      </c>
      <c r="C534">
        <v>14.7</v>
      </c>
      <c r="D534">
        <v>20</v>
      </c>
    </row>
    <row r="535" spans="1:4" x14ac:dyDescent="0.3">
      <c r="A535">
        <v>10449</v>
      </c>
      <c r="B535">
        <v>10</v>
      </c>
      <c r="C535">
        <v>24.8</v>
      </c>
      <c r="D535">
        <v>14</v>
      </c>
    </row>
    <row r="536" spans="1:4" x14ac:dyDescent="0.3">
      <c r="A536">
        <v>10449</v>
      </c>
      <c r="B536">
        <v>52</v>
      </c>
      <c r="C536">
        <v>5.6</v>
      </c>
      <c r="D536">
        <v>20</v>
      </c>
    </row>
    <row r="537" spans="1:4" x14ac:dyDescent="0.3">
      <c r="A537">
        <v>10449</v>
      </c>
      <c r="B537">
        <v>62</v>
      </c>
      <c r="C537">
        <v>39.4</v>
      </c>
      <c r="D537">
        <v>35</v>
      </c>
    </row>
    <row r="538" spans="1:4" x14ac:dyDescent="0.3">
      <c r="A538">
        <v>10450</v>
      </c>
      <c r="B538">
        <v>10</v>
      </c>
      <c r="C538">
        <v>24.8</v>
      </c>
      <c r="D538">
        <v>20</v>
      </c>
    </row>
    <row r="539" spans="1:4" x14ac:dyDescent="0.3">
      <c r="A539">
        <v>10450</v>
      </c>
      <c r="B539">
        <v>54</v>
      </c>
      <c r="C539">
        <v>5.9</v>
      </c>
      <c r="D539">
        <v>6</v>
      </c>
    </row>
    <row r="540" spans="1:4" x14ac:dyDescent="0.3">
      <c r="A540">
        <v>10451</v>
      </c>
      <c r="B540">
        <v>55</v>
      </c>
      <c r="C540">
        <v>19.2</v>
      </c>
      <c r="D540">
        <v>120</v>
      </c>
    </row>
    <row r="541" spans="1:4" x14ac:dyDescent="0.3">
      <c r="A541">
        <v>10451</v>
      </c>
      <c r="B541">
        <v>64</v>
      </c>
      <c r="C541">
        <v>26.6</v>
      </c>
      <c r="D541">
        <v>35</v>
      </c>
    </row>
    <row r="542" spans="1:4" x14ac:dyDescent="0.3">
      <c r="A542">
        <v>10451</v>
      </c>
      <c r="B542">
        <v>65</v>
      </c>
      <c r="C542">
        <v>16.8</v>
      </c>
      <c r="D542">
        <v>28</v>
      </c>
    </row>
    <row r="543" spans="1:4" x14ac:dyDescent="0.3">
      <c r="A543">
        <v>10451</v>
      </c>
      <c r="B543">
        <v>77</v>
      </c>
      <c r="C543">
        <v>10.4</v>
      </c>
      <c r="D543">
        <v>55</v>
      </c>
    </row>
    <row r="544" spans="1:4" x14ac:dyDescent="0.3">
      <c r="A544">
        <v>10452</v>
      </c>
      <c r="B544">
        <v>28</v>
      </c>
      <c r="C544">
        <v>36.4</v>
      </c>
      <c r="D544">
        <v>15</v>
      </c>
    </row>
    <row r="545" spans="1:4" x14ac:dyDescent="0.3">
      <c r="A545">
        <v>10452</v>
      </c>
      <c r="B545">
        <v>44</v>
      </c>
      <c r="C545">
        <v>15.5</v>
      </c>
      <c r="D545">
        <v>100</v>
      </c>
    </row>
    <row r="546" spans="1:4" x14ac:dyDescent="0.3">
      <c r="A546">
        <v>10453</v>
      </c>
      <c r="B546">
        <v>48</v>
      </c>
      <c r="C546">
        <v>10.199999999999999</v>
      </c>
      <c r="D546">
        <v>15</v>
      </c>
    </row>
    <row r="547" spans="1:4" x14ac:dyDescent="0.3">
      <c r="A547">
        <v>10453</v>
      </c>
      <c r="B547">
        <v>70</v>
      </c>
      <c r="C547">
        <v>12</v>
      </c>
      <c r="D547">
        <v>25</v>
      </c>
    </row>
    <row r="548" spans="1:4" x14ac:dyDescent="0.3">
      <c r="A548">
        <v>10454</v>
      </c>
      <c r="B548">
        <v>16</v>
      </c>
      <c r="C548">
        <v>13.9</v>
      </c>
      <c r="D548">
        <v>20</v>
      </c>
    </row>
    <row r="549" spans="1:4" x14ac:dyDescent="0.3">
      <c r="A549">
        <v>10454</v>
      </c>
      <c r="B549">
        <v>33</v>
      </c>
      <c r="C549">
        <v>2</v>
      </c>
      <c r="D549">
        <v>20</v>
      </c>
    </row>
    <row r="550" spans="1:4" x14ac:dyDescent="0.3">
      <c r="A550">
        <v>10454</v>
      </c>
      <c r="B550">
        <v>46</v>
      </c>
      <c r="C550">
        <v>9.6</v>
      </c>
      <c r="D550">
        <v>10</v>
      </c>
    </row>
    <row r="551" spans="1:4" x14ac:dyDescent="0.3">
      <c r="A551">
        <v>10455</v>
      </c>
      <c r="B551">
        <v>39</v>
      </c>
      <c r="C551">
        <v>14.4</v>
      </c>
      <c r="D551">
        <v>20</v>
      </c>
    </row>
    <row r="552" spans="1:4" x14ac:dyDescent="0.3">
      <c r="A552">
        <v>10455</v>
      </c>
      <c r="B552">
        <v>53</v>
      </c>
      <c r="C552">
        <v>26.2</v>
      </c>
      <c r="D552">
        <v>50</v>
      </c>
    </row>
    <row r="553" spans="1:4" x14ac:dyDescent="0.3">
      <c r="A553">
        <v>10455</v>
      </c>
      <c r="B553">
        <v>61</v>
      </c>
      <c r="C553">
        <v>22.8</v>
      </c>
      <c r="D553">
        <v>25</v>
      </c>
    </row>
    <row r="554" spans="1:4" x14ac:dyDescent="0.3">
      <c r="A554">
        <v>10455</v>
      </c>
      <c r="B554">
        <v>71</v>
      </c>
      <c r="C554">
        <v>17.2</v>
      </c>
      <c r="D554">
        <v>30</v>
      </c>
    </row>
    <row r="555" spans="1:4" x14ac:dyDescent="0.3">
      <c r="A555">
        <v>10456</v>
      </c>
      <c r="B555">
        <v>21</v>
      </c>
      <c r="C555">
        <v>8</v>
      </c>
      <c r="D555">
        <v>40</v>
      </c>
    </row>
    <row r="556" spans="1:4" x14ac:dyDescent="0.3">
      <c r="A556">
        <v>10456</v>
      </c>
      <c r="B556">
        <v>49</v>
      </c>
      <c r="C556">
        <v>16</v>
      </c>
      <c r="D556">
        <v>21</v>
      </c>
    </row>
    <row r="557" spans="1:4" x14ac:dyDescent="0.3">
      <c r="A557">
        <v>10457</v>
      </c>
      <c r="B557">
        <v>59</v>
      </c>
      <c r="C557">
        <v>44</v>
      </c>
      <c r="D557">
        <v>36</v>
      </c>
    </row>
    <row r="558" spans="1:4" x14ac:dyDescent="0.3">
      <c r="A558">
        <v>10458</v>
      </c>
      <c r="B558">
        <v>26</v>
      </c>
      <c r="C558">
        <v>24.9</v>
      </c>
      <c r="D558">
        <v>30</v>
      </c>
    </row>
    <row r="559" spans="1:4" x14ac:dyDescent="0.3">
      <c r="A559">
        <v>10458</v>
      </c>
      <c r="B559">
        <v>28</v>
      </c>
      <c r="C559">
        <v>36.4</v>
      </c>
      <c r="D559">
        <v>30</v>
      </c>
    </row>
    <row r="560" spans="1:4" x14ac:dyDescent="0.3">
      <c r="A560">
        <v>10458</v>
      </c>
      <c r="B560">
        <v>43</v>
      </c>
      <c r="C560">
        <v>36.799999999999997</v>
      </c>
      <c r="D560">
        <v>20</v>
      </c>
    </row>
    <row r="561" spans="1:4" x14ac:dyDescent="0.3">
      <c r="A561">
        <v>10458</v>
      </c>
      <c r="B561">
        <v>56</v>
      </c>
      <c r="C561">
        <v>30.4</v>
      </c>
      <c r="D561">
        <v>15</v>
      </c>
    </row>
    <row r="562" spans="1:4" x14ac:dyDescent="0.3">
      <c r="A562">
        <v>10458</v>
      </c>
      <c r="B562">
        <v>71</v>
      </c>
      <c r="C562">
        <v>17.2</v>
      </c>
      <c r="D562">
        <v>50</v>
      </c>
    </row>
    <row r="563" spans="1:4" x14ac:dyDescent="0.3">
      <c r="A563">
        <v>10459</v>
      </c>
      <c r="B563">
        <v>7</v>
      </c>
      <c r="C563">
        <v>24</v>
      </c>
      <c r="D563">
        <v>16</v>
      </c>
    </row>
    <row r="564" spans="1:4" x14ac:dyDescent="0.3">
      <c r="A564">
        <v>10459</v>
      </c>
      <c r="B564">
        <v>46</v>
      </c>
      <c r="C564">
        <v>9.6</v>
      </c>
      <c r="D564">
        <v>20</v>
      </c>
    </row>
    <row r="565" spans="1:4" x14ac:dyDescent="0.3">
      <c r="A565">
        <v>10459</v>
      </c>
      <c r="B565">
        <v>72</v>
      </c>
      <c r="C565">
        <v>27.8</v>
      </c>
      <c r="D565">
        <v>40</v>
      </c>
    </row>
    <row r="566" spans="1:4" x14ac:dyDescent="0.3">
      <c r="A566">
        <v>10460</v>
      </c>
      <c r="B566">
        <v>68</v>
      </c>
      <c r="C566">
        <v>10</v>
      </c>
      <c r="D566">
        <v>21</v>
      </c>
    </row>
    <row r="567" spans="1:4" x14ac:dyDescent="0.3">
      <c r="A567">
        <v>10460</v>
      </c>
      <c r="B567">
        <v>75</v>
      </c>
      <c r="C567">
        <v>6.2</v>
      </c>
      <c r="D567">
        <v>4</v>
      </c>
    </row>
    <row r="568" spans="1:4" x14ac:dyDescent="0.3">
      <c r="A568">
        <v>10461</v>
      </c>
      <c r="B568">
        <v>21</v>
      </c>
      <c r="C568">
        <v>8</v>
      </c>
      <c r="D568">
        <v>40</v>
      </c>
    </row>
    <row r="569" spans="1:4" x14ac:dyDescent="0.3">
      <c r="A569">
        <v>10461</v>
      </c>
      <c r="B569">
        <v>30</v>
      </c>
      <c r="C569">
        <v>20.7</v>
      </c>
      <c r="D569">
        <v>28</v>
      </c>
    </row>
    <row r="570" spans="1:4" x14ac:dyDescent="0.3">
      <c r="A570">
        <v>10461</v>
      </c>
      <c r="B570">
        <v>55</v>
      </c>
      <c r="C570">
        <v>19.2</v>
      </c>
      <c r="D570">
        <v>60</v>
      </c>
    </row>
    <row r="571" spans="1:4" x14ac:dyDescent="0.3">
      <c r="A571">
        <v>10462</v>
      </c>
      <c r="B571">
        <v>13</v>
      </c>
      <c r="C571">
        <v>4.8</v>
      </c>
      <c r="D571">
        <v>1</v>
      </c>
    </row>
    <row r="572" spans="1:4" x14ac:dyDescent="0.3">
      <c r="A572">
        <v>10462</v>
      </c>
      <c r="B572">
        <v>23</v>
      </c>
      <c r="C572">
        <v>7.2</v>
      </c>
      <c r="D572">
        <v>21</v>
      </c>
    </row>
    <row r="573" spans="1:4" x14ac:dyDescent="0.3">
      <c r="A573">
        <v>10463</v>
      </c>
      <c r="B573">
        <v>19</v>
      </c>
      <c r="C573">
        <v>7.3</v>
      </c>
      <c r="D573">
        <v>21</v>
      </c>
    </row>
    <row r="574" spans="1:4" x14ac:dyDescent="0.3">
      <c r="A574">
        <v>10463</v>
      </c>
      <c r="B574">
        <v>42</v>
      </c>
      <c r="C574">
        <v>11.2</v>
      </c>
      <c r="D574">
        <v>50</v>
      </c>
    </row>
    <row r="575" spans="1:4" x14ac:dyDescent="0.3">
      <c r="A575">
        <v>10464</v>
      </c>
      <c r="B575">
        <v>4</v>
      </c>
      <c r="C575">
        <v>17.600000000000001</v>
      </c>
      <c r="D575">
        <v>16</v>
      </c>
    </row>
    <row r="576" spans="1:4" x14ac:dyDescent="0.3">
      <c r="A576">
        <v>10464</v>
      </c>
      <c r="B576">
        <v>43</v>
      </c>
      <c r="C576">
        <v>36.799999999999997</v>
      </c>
      <c r="D576">
        <v>3</v>
      </c>
    </row>
    <row r="577" spans="1:4" x14ac:dyDescent="0.3">
      <c r="A577">
        <v>10464</v>
      </c>
      <c r="B577">
        <v>56</v>
      </c>
      <c r="C577">
        <v>30.4</v>
      </c>
      <c r="D577">
        <v>30</v>
      </c>
    </row>
    <row r="578" spans="1:4" x14ac:dyDescent="0.3">
      <c r="A578">
        <v>10464</v>
      </c>
      <c r="B578">
        <v>60</v>
      </c>
      <c r="C578">
        <v>27.2</v>
      </c>
      <c r="D578">
        <v>20</v>
      </c>
    </row>
    <row r="579" spans="1:4" x14ac:dyDescent="0.3">
      <c r="A579">
        <v>10465</v>
      </c>
      <c r="B579">
        <v>24</v>
      </c>
      <c r="C579">
        <v>3.6</v>
      </c>
      <c r="D579">
        <v>25</v>
      </c>
    </row>
    <row r="580" spans="1:4" x14ac:dyDescent="0.3">
      <c r="A580">
        <v>10465</v>
      </c>
      <c r="B580">
        <v>29</v>
      </c>
      <c r="C580">
        <v>99</v>
      </c>
      <c r="D580">
        <v>18</v>
      </c>
    </row>
    <row r="581" spans="1:4" x14ac:dyDescent="0.3">
      <c r="A581">
        <v>10465</v>
      </c>
      <c r="B581">
        <v>40</v>
      </c>
      <c r="C581">
        <v>14.7</v>
      </c>
      <c r="D581">
        <v>20</v>
      </c>
    </row>
    <row r="582" spans="1:4" x14ac:dyDescent="0.3">
      <c r="A582">
        <v>10465</v>
      </c>
      <c r="B582">
        <v>45</v>
      </c>
      <c r="C582">
        <v>7.6</v>
      </c>
      <c r="D582">
        <v>30</v>
      </c>
    </row>
    <row r="583" spans="1:4" x14ac:dyDescent="0.3">
      <c r="A583">
        <v>10465</v>
      </c>
      <c r="B583">
        <v>50</v>
      </c>
      <c r="C583">
        <v>13</v>
      </c>
      <c r="D583">
        <v>25</v>
      </c>
    </row>
    <row r="584" spans="1:4" x14ac:dyDescent="0.3">
      <c r="A584">
        <v>10466</v>
      </c>
      <c r="B584">
        <v>11</v>
      </c>
      <c r="C584">
        <v>16.8</v>
      </c>
      <c r="D584">
        <v>10</v>
      </c>
    </row>
    <row r="585" spans="1:4" x14ac:dyDescent="0.3">
      <c r="A585">
        <v>10466</v>
      </c>
      <c r="B585">
        <v>46</v>
      </c>
      <c r="C585">
        <v>9.6</v>
      </c>
      <c r="D585">
        <v>5</v>
      </c>
    </row>
    <row r="586" spans="1:4" x14ac:dyDescent="0.3">
      <c r="A586">
        <v>10467</v>
      </c>
      <c r="B586">
        <v>24</v>
      </c>
      <c r="C586">
        <v>3.6</v>
      </c>
      <c r="D586">
        <v>28</v>
      </c>
    </row>
    <row r="587" spans="1:4" x14ac:dyDescent="0.3">
      <c r="A587">
        <v>10467</v>
      </c>
      <c r="B587">
        <v>25</v>
      </c>
      <c r="C587">
        <v>11.2</v>
      </c>
      <c r="D587">
        <v>12</v>
      </c>
    </row>
    <row r="588" spans="1:4" x14ac:dyDescent="0.3">
      <c r="A588">
        <v>10468</v>
      </c>
      <c r="B588">
        <v>30</v>
      </c>
      <c r="C588">
        <v>20.7</v>
      </c>
      <c r="D588">
        <v>8</v>
      </c>
    </row>
    <row r="589" spans="1:4" x14ac:dyDescent="0.3">
      <c r="A589">
        <v>10468</v>
      </c>
      <c r="B589">
        <v>43</v>
      </c>
      <c r="C589">
        <v>36.799999999999997</v>
      </c>
      <c r="D589">
        <v>15</v>
      </c>
    </row>
    <row r="590" spans="1:4" x14ac:dyDescent="0.3">
      <c r="A590">
        <v>10469</v>
      </c>
      <c r="B590">
        <v>2</v>
      </c>
      <c r="C590">
        <v>15.2</v>
      </c>
      <c r="D590">
        <v>40</v>
      </c>
    </row>
    <row r="591" spans="1:4" x14ac:dyDescent="0.3">
      <c r="A591">
        <v>10469</v>
      </c>
      <c r="B591">
        <v>16</v>
      </c>
      <c r="C591">
        <v>13.9</v>
      </c>
      <c r="D591">
        <v>35</v>
      </c>
    </row>
    <row r="592" spans="1:4" x14ac:dyDescent="0.3">
      <c r="A592">
        <v>10469</v>
      </c>
      <c r="B592">
        <v>44</v>
      </c>
      <c r="C592">
        <v>15.5</v>
      </c>
      <c r="D592">
        <v>2</v>
      </c>
    </row>
    <row r="593" spans="1:4" x14ac:dyDescent="0.3">
      <c r="A593">
        <v>10470</v>
      </c>
      <c r="B593">
        <v>18</v>
      </c>
      <c r="C593">
        <v>50</v>
      </c>
      <c r="D593">
        <v>30</v>
      </c>
    </row>
    <row r="594" spans="1:4" x14ac:dyDescent="0.3">
      <c r="A594">
        <v>10470</v>
      </c>
      <c r="B594">
        <v>23</v>
      </c>
      <c r="C594">
        <v>7.2</v>
      </c>
      <c r="D594">
        <v>15</v>
      </c>
    </row>
    <row r="595" spans="1:4" x14ac:dyDescent="0.3">
      <c r="A595">
        <v>10470</v>
      </c>
      <c r="B595">
        <v>64</v>
      </c>
      <c r="C595">
        <v>26.6</v>
      </c>
      <c r="D595">
        <v>8</v>
      </c>
    </row>
    <row r="596" spans="1:4" x14ac:dyDescent="0.3">
      <c r="A596">
        <v>10471</v>
      </c>
      <c r="B596">
        <v>7</v>
      </c>
      <c r="C596">
        <v>24</v>
      </c>
      <c r="D596">
        <v>30</v>
      </c>
    </row>
    <row r="597" spans="1:4" x14ac:dyDescent="0.3">
      <c r="A597">
        <v>10471</v>
      </c>
      <c r="B597">
        <v>56</v>
      </c>
      <c r="C597">
        <v>30.4</v>
      </c>
      <c r="D597">
        <v>20</v>
      </c>
    </row>
    <row r="598" spans="1:4" x14ac:dyDescent="0.3">
      <c r="A598">
        <v>10472</v>
      </c>
      <c r="B598">
        <v>24</v>
      </c>
      <c r="C598">
        <v>3.6</v>
      </c>
      <c r="D598">
        <v>80</v>
      </c>
    </row>
    <row r="599" spans="1:4" x14ac:dyDescent="0.3">
      <c r="A599">
        <v>10472</v>
      </c>
      <c r="B599">
        <v>51</v>
      </c>
      <c r="C599">
        <v>42.4</v>
      </c>
      <c r="D599">
        <v>18</v>
      </c>
    </row>
    <row r="600" spans="1:4" x14ac:dyDescent="0.3">
      <c r="A600">
        <v>10473</v>
      </c>
      <c r="B600">
        <v>33</v>
      </c>
      <c r="C600">
        <v>2</v>
      </c>
      <c r="D600">
        <v>12</v>
      </c>
    </row>
    <row r="601" spans="1:4" x14ac:dyDescent="0.3">
      <c r="A601">
        <v>10473</v>
      </c>
      <c r="B601">
        <v>71</v>
      </c>
      <c r="C601">
        <v>17.2</v>
      </c>
      <c r="D601">
        <v>12</v>
      </c>
    </row>
    <row r="602" spans="1:4" x14ac:dyDescent="0.3">
      <c r="A602">
        <v>10474</v>
      </c>
      <c r="B602">
        <v>14</v>
      </c>
      <c r="C602">
        <v>18.600000000000001</v>
      </c>
      <c r="D602">
        <v>12</v>
      </c>
    </row>
    <row r="603" spans="1:4" x14ac:dyDescent="0.3">
      <c r="A603">
        <v>10474</v>
      </c>
      <c r="B603">
        <v>28</v>
      </c>
      <c r="C603">
        <v>36.4</v>
      </c>
      <c r="D603">
        <v>18</v>
      </c>
    </row>
    <row r="604" spans="1:4" x14ac:dyDescent="0.3">
      <c r="A604">
        <v>10474</v>
      </c>
      <c r="B604">
        <v>40</v>
      </c>
      <c r="C604">
        <v>14.7</v>
      </c>
      <c r="D604">
        <v>21</v>
      </c>
    </row>
    <row r="605" spans="1:4" x14ac:dyDescent="0.3">
      <c r="A605">
        <v>10474</v>
      </c>
      <c r="B605">
        <v>75</v>
      </c>
      <c r="C605">
        <v>6.2</v>
      </c>
      <c r="D605">
        <v>10</v>
      </c>
    </row>
    <row r="606" spans="1:4" x14ac:dyDescent="0.3">
      <c r="A606">
        <v>10475</v>
      </c>
      <c r="B606">
        <v>31</v>
      </c>
      <c r="C606">
        <v>10</v>
      </c>
      <c r="D606">
        <v>35</v>
      </c>
    </row>
    <row r="607" spans="1:4" x14ac:dyDescent="0.3">
      <c r="A607">
        <v>10475</v>
      </c>
      <c r="B607">
        <v>66</v>
      </c>
      <c r="C607">
        <v>13.6</v>
      </c>
      <c r="D607">
        <v>60</v>
      </c>
    </row>
    <row r="608" spans="1:4" x14ac:dyDescent="0.3">
      <c r="A608">
        <v>10475</v>
      </c>
      <c r="B608">
        <v>76</v>
      </c>
      <c r="C608">
        <v>14.4</v>
      </c>
      <c r="D608">
        <v>42</v>
      </c>
    </row>
    <row r="609" spans="1:4" x14ac:dyDescent="0.3">
      <c r="A609">
        <v>10476</v>
      </c>
      <c r="B609">
        <v>55</v>
      </c>
      <c r="C609">
        <v>19.2</v>
      </c>
      <c r="D609">
        <v>2</v>
      </c>
    </row>
    <row r="610" spans="1:4" x14ac:dyDescent="0.3">
      <c r="A610">
        <v>10476</v>
      </c>
      <c r="B610">
        <v>70</v>
      </c>
      <c r="C610">
        <v>12</v>
      </c>
      <c r="D610">
        <v>12</v>
      </c>
    </row>
    <row r="611" spans="1:4" x14ac:dyDescent="0.3">
      <c r="A611">
        <v>10477</v>
      </c>
      <c r="B611">
        <v>1</v>
      </c>
      <c r="C611">
        <v>14.4</v>
      </c>
      <c r="D611">
        <v>15</v>
      </c>
    </row>
    <row r="612" spans="1:4" x14ac:dyDescent="0.3">
      <c r="A612">
        <v>10477</v>
      </c>
      <c r="B612">
        <v>21</v>
      </c>
      <c r="C612">
        <v>8</v>
      </c>
      <c r="D612">
        <v>21</v>
      </c>
    </row>
    <row r="613" spans="1:4" x14ac:dyDescent="0.3">
      <c r="A613">
        <v>10477</v>
      </c>
      <c r="B613">
        <v>39</v>
      </c>
      <c r="C613">
        <v>14.4</v>
      </c>
      <c r="D613">
        <v>20</v>
      </c>
    </row>
    <row r="614" spans="1:4" x14ac:dyDescent="0.3">
      <c r="A614">
        <v>10478</v>
      </c>
      <c r="B614">
        <v>10</v>
      </c>
      <c r="C614">
        <v>24.8</v>
      </c>
      <c r="D614">
        <v>20</v>
      </c>
    </row>
    <row r="615" spans="1:4" x14ac:dyDescent="0.3">
      <c r="A615">
        <v>10479</v>
      </c>
      <c r="B615">
        <v>38</v>
      </c>
      <c r="C615">
        <v>210.8</v>
      </c>
      <c r="D615">
        <v>30</v>
      </c>
    </row>
    <row r="616" spans="1:4" x14ac:dyDescent="0.3">
      <c r="A616">
        <v>10479</v>
      </c>
      <c r="B616">
        <v>53</v>
      </c>
      <c r="C616">
        <v>26.2</v>
      </c>
      <c r="D616">
        <v>28</v>
      </c>
    </row>
    <row r="617" spans="1:4" x14ac:dyDescent="0.3">
      <c r="A617">
        <v>10479</v>
      </c>
      <c r="B617">
        <v>59</v>
      </c>
      <c r="C617">
        <v>44</v>
      </c>
      <c r="D617">
        <v>60</v>
      </c>
    </row>
    <row r="618" spans="1:4" x14ac:dyDescent="0.3">
      <c r="A618">
        <v>10479</v>
      </c>
      <c r="B618">
        <v>64</v>
      </c>
      <c r="C618">
        <v>26.6</v>
      </c>
      <c r="D618">
        <v>30</v>
      </c>
    </row>
    <row r="619" spans="1:4" x14ac:dyDescent="0.3">
      <c r="A619">
        <v>10480</v>
      </c>
      <c r="B619">
        <v>47</v>
      </c>
      <c r="C619">
        <v>7.6</v>
      </c>
      <c r="D619">
        <v>30</v>
      </c>
    </row>
    <row r="620" spans="1:4" x14ac:dyDescent="0.3">
      <c r="A620">
        <v>10480</v>
      </c>
      <c r="B620">
        <v>59</v>
      </c>
      <c r="C620">
        <v>44</v>
      </c>
      <c r="D620">
        <v>12</v>
      </c>
    </row>
    <row r="621" spans="1:4" x14ac:dyDescent="0.3">
      <c r="A621">
        <v>10481</v>
      </c>
      <c r="B621">
        <v>49</v>
      </c>
      <c r="C621">
        <v>16</v>
      </c>
      <c r="D621">
        <v>24</v>
      </c>
    </row>
    <row r="622" spans="1:4" x14ac:dyDescent="0.3">
      <c r="A622">
        <v>10481</v>
      </c>
      <c r="B622">
        <v>60</v>
      </c>
      <c r="C622">
        <v>27.2</v>
      </c>
      <c r="D622">
        <v>40</v>
      </c>
    </row>
    <row r="623" spans="1:4" x14ac:dyDescent="0.3">
      <c r="A623">
        <v>10482</v>
      </c>
      <c r="B623">
        <v>40</v>
      </c>
      <c r="C623">
        <v>14.7</v>
      </c>
      <c r="D623">
        <v>10</v>
      </c>
    </row>
    <row r="624" spans="1:4" x14ac:dyDescent="0.3">
      <c r="A624">
        <v>10483</v>
      </c>
      <c r="B624">
        <v>34</v>
      </c>
      <c r="C624">
        <v>11.2</v>
      </c>
      <c r="D624">
        <v>35</v>
      </c>
    </row>
    <row r="625" spans="1:4" x14ac:dyDescent="0.3">
      <c r="A625">
        <v>10483</v>
      </c>
      <c r="B625">
        <v>77</v>
      </c>
      <c r="C625">
        <v>10.4</v>
      </c>
      <c r="D625">
        <v>30</v>
      </c>
    </row>
    <row r="626" spans="1:4" x14ac:dyDescent="0.3">
      <c r="A626">
        <v>10484</v>
      </c>
      <c r="B626">
        <v>21</v>
      </c>
      <c r="C626">
        <v>8</v>
      </c>
      <c r="D626">
        <v>14</v>
      </c>
    </row>
    <row r="627" spans="1:4" x14ac:dyDescent="0.3">
      <c r="A627">
        <v>10484</v>
      </c>
      <c r="B627">
        <v>40</v>
      </c>
      <c r="C627">
        <v>14.7</v>
      </c>
      <c r="D627">
        <v>10</v>
      </c>
    </row>
    <row r="628" spans="1:4" x14ac:dyDescent="0.3">
      <c r="A628">
        <v>10484</v>
      </c>
      <c r="B628">
        <v>51</v>
      </c>
      <c r="C628">
        <v>42.4</v>
      </c>
      <c r="D628">
        <v>3</v>
      </c>
    </row>
    <row r="629" spans="1:4" x14ac:dyDescent="0.3">
      <c r="A629">
        <v>10485</v>
      </c>
      <c r="B629">
        <v>2</v>
      </c>
      <c r="C629">
        <v>15.2</v>
      </c>
      <c r="D629">
        <v>20</v>
      </c>
    </row>
    <row r="630" spans="1:4" x14ac:dyDescent="0.3">
      <c r="A630">
        <v>10485</v>
      </c>
      <c r="B630">
        <v>3</v>
      </c>
      <c r="C630">
        <v>8</v>
      </c>
      <c r="D630">
        <v>20</v>
      </c>
    </row>
    <row r="631" spans="1:4" x14ac:dyDescent="0.3">
      <c r="A631">
        <v>10485</v>
      </c>
      <c r="B631">
        <v>55</v>
      </c>
      <c r="C631">
        <v>19.2</v>
      </c>
      <c r="D631">
        <v>30</v>
      </c>
    </row>
    <row r="632" spans="1:4" x14ac:dyDescent="0.3">
      <c r="A632">
        <v>10485</v>
      </c>
      <c r="B632">
        <v>70</v>
      </c>
      <c r="C632">
        <v>12</v>
      </c>
      <c r="D632">
        <v>60</v>
      </c>
    </row>
    <row r="633" spans="1:4" x14ac:dyDescent="0.3">
      <c r="A633">
        <v>10486</v>
      </c>
      <c r="B633">
        <v>11</v>
      </c>
      <c r="C633">
        <v>16.8</v>
      </c>
      <c r="D633">
        <v>5</v>
      </c>
    </row>
    <row r="634" spans="1:4" x14ac:dyDescent="0.3">
      <c r="A634">
        <v>10486</v>
      </c>
      <c r="B634">
        <v>51</v>
      </c>
      <c r="C634">
        <v>42.4</v>
      </c>
      <c r="D634">
        <v>25</v>
      </c>
    </row>
    <row r="635" spans="1:4" x14ac:dyDescent="0.3">
      <c r="A635">
        <v>10486</v>
      </c>
      <c r="B635">
        <v>74</v>
      </c>
      <c r="C635">
        <v>8</v>
      </c>
      <c r="D635">
        <v>16</v>
      </c>
    </row>
    <row r="636" spans="1:4" x14ac:dyDescent="0.3">
      <c r="A636">
        <v>10487</v>
      </c>
      <c r="B636">
        <v>19</v>
      </c>
      <c r="C636">
        <v>7.3</v>
      </c>
      <c r="D636">
        <v>5</v>
      </c>
    </row>
    <row r="637" spans="1:4" x14ac:dyDescent="0.3">
      <c r="A637">
        <v>10487</v>
      </c>
      <c r="B637">
        <v>26</v>
      </c>
      <c r="C637">
        <v>24.9</v>
      </c>
      <c r="D637">
        <v>30</v>
      </c>
    </row>
    <row r="638" spans="1:4" x14ac:dyDescent="0.3">
      <c r="A638">
        <v>10487</v>
      </c>
      <c r="B638">
        <v>54</v>
      </c>
      <c r="C638">
        <v>5.9</v>
      </c>
      <c r="D638">
        <v>24</v>
      </c>
    </row>
    <row r="639" spans="1:4" x14ac:dyDescent="0.3">
      <c r="A639">
        <v>10488</v>
      </c>
      <c r="B639">
        <v>59</v>
      </c>
      <c r="C639">
        <v>44</v>
      </c>
      <c r="D639">
        <v>30</v>
      </c>
    </row>
    <row r="640" spans="1:4" x14ac:dyDescent="0.3">
      <c r="A640">
        <v>10488</v>
      </c>
      <c r="B640">
        <v>73</v>
      </c>
      <c r="C640">
        <v>12</v>
      </c>
      <c r="D640">
        <v>20</v>
      </c>
    </row>
    <row r="641" spans="1:4" x14ac:dyDescent="0.3">
      <c r="A641">
        <v>10489</v>
      </c>
      <c r="B641">
        <v>11</v>
      </c>
      <c r="C641">
        <v>16.8</v>
      </c>
      <c r="D641">
        <v>15</v>
      </c>
    </row>
    <row r="642" spans="1:4" x14ac:dyDescent="0.3">
      <c r="A642">
        <v>10489</v>
      </c>
      <c r="B642">
        <v>16</v>
      </c>
      <c r="C642">
        <v>13.9</v>
      </c>
      <c r="D642">
        <v>18</v>
      </c>
    </row>
    <row r="643" spans="1:4" x14ac:dyDescent="0.3">
      <c r="A643">
        <v>10490</v>
      </c>
      <c r="B643">
        <v>59</v>
      </c>
      <c r="C643">
        <v>44</v>
      </c>
      <c r="D643">
        <v>60</v>
      </c>
    </row>
    <row r="644" spans="1:4" x14ac:dyDescent="0.3">
      <c r="A644">
        <v>10490</v>
      </c>
      <c r="B644">
        <v>68</v>
      </c>
      <c r="C644">
        <v>10</v>
      </c>
      <c r="D644">
        <v>30</v>
      </c>
    </row>
    <row r="645" spans="1:4" x14ac:dyDescent="0.3">
      <c r="A645">
        <v>10490</v>
      </c>
      <c r="B645">
        <v>75</v>
      </c>
      <c r="C645">
        <v>6.2</v>
      </c>
      <c r="D645">
        <v>36</v>
      </c>
    </row>
    <row r="646" spans="1:4" x14ac:dyDescent="0.3">
      <c r="A646">
        <v>10491</v>
      </c>
      <c r="B646">
        <v>44</v>
      </c>
      <c r="C646">
        <v>15.5</v>
      </c>
      <c r="D646">
        <v>15</v>
      </c>
    </row>
    <row r="647" spans="1:4" x14ac:dyDescent="0.3">
      <c r="A647">
        <v>10491</v>
      </c>
      <c r="B647">
        <v>77</v>
      </c>
      <c r="C647">
        <v>10.4</v>
      </c>
      <c r="D647">
        <v>7</v>
      </c>
    </row>
    <row r="648" spans="1:4" x14ac:dyDescent="0.3">
      <c r="A648">
        <v>10492</v>
      </c>
      <c r="B648">
        <v>25</v>
      </c>
      <c r="C648">
        <v>11.2</v>
      </c>
      <c r="D648">
        <v>60</v>
      </c>
    </row>
    <row r="649" spans="1:4" x14ac:dyDescent="0.3">
      <c r="A649">
        <v>10492</v>
      </c>
      <c r="B649">
        <v>42</v>
      </c>
      <c r="C649">
        <v>11.2</v>
      </c>
      <c r="D649">
        <v>20</v>
      </c>
    </row>
    <row r="650" spans="1:4" x14ac:dyDescent="0.3">
      <c r="A650">
        <v>10493</v>
      </c>
      <c r="B650">
        <v>65</v>
      </c>
      <c r="C650">
        <v>16.8</v>
      </c>
      <c r="D650">
        <v>15</v>
      </c>
    </row>
    <row r="651" spans="1:4" x14ac:dyDescent="0.3">
      <c r="A651">
        <v>10493</v>
      </c>
      <c r="B651">
        <v>66</v>
      </c>
      <c r="C651">
        <v>13.6</v>
      </c>
      <c r="D651">
        <v>10</v>
      </c>
    </row>
    <row r="652" spans="1:4" x14ac:dyDescent="0.3">
      <c r="A652">
        <v>10493</v>
      </c>
      <c r="B652">
        <v>69</v>
      </c>
      <c r="C652">
        <v>28.8</v>
      </c>
      <c r="D652">
        <v>10</v>
      </c>
    </row>
    <row r="653" spans="1:4" x14ac:dyDescent="0.3">
      <c r="A653">
        <v>10494</v>
      </c>
      <c r="B653">
        <v>56</v>
      </c>
      <c r="C653">
        <v>30.4</v>
      </c>
      <c r="D653">
        <v>30</v>
      </c>
    </row>
    <row r="654" spans="1:4" x14ac:dyDescent="0.3">
      <c r="A654">
        <v>10495</v>
      </c>
      <c r="B654">
        <v>23</v>
      </c>
      <c r="C654">
        <v>7.2</v>
      </c>
      <c r="D654">
        <v>10</v>
      </c>
    </row>
    <row r="655" spans="1:4" x14ac:dyDescent="0.3">
      <c r="A655">
        <v>10495</v>
      </c>
      <c r="B655">
        <v>41</v>
      </c>
      <c r="C655">
        <v>7.7</v>
      </c>
      <c r="D655">
        <v>20</v>
      </c>
    </row>
    <row r="656" spans="1:4" x14ac:dyDescent="0.3">
      <c r="A656">
        <v>10495</v>
      </c>
      <c r="B656">
        <v>77</v>
      </c>
      <c r="C656">
        <v>10.4</v>
      </c>
      <c r="D656">
        <v>5</v>
      </c>
    </row>
    <row r="657" spans="1:4" x14ac:dyDescent="0.3">
      <c r="A657">
        <v>10496</v>
      </c>
      <c r="B657">
        <v>31</v>
      </c>
      <c r="C657">
        <v>10</v>
      </c>
      <c r="D657">
        <v>20</v>
      </c>
    </row>
    <row r="658" spans="1:4" x14ac:dyDescent="0.3">
      <c r="A658">
        <v>10497</v>
      </c>
      <c r="B658">
        <v>56</v>
      </c>
      <c r="C658">
        <v>30.4</v>
      </c>
      <c r="D658">
        <v>14</v>
      </c>
    </row>
    <row r="659" spans="1:4" x14ac:dyDescent="0.3">
      <c r="A659">
        <v>10497</v>
      </c>
      <c r="B659">
        <v>72</v>
      </c>
      <c r="C659">
        <v>27.8</v>
      </c>
      <c r="D659">
        <v>25</v>
      </c>
    </row>
    <row r="660" spans="1:4" x14ac:dyDescent="0.3">
      <c r="A660">
        <v>10497</v>
      </c>
      <c r="B660">
        <v>77</v>
      </c>
      <c r="C660">
        <v>10.4</v>
      </c>
      <c r="D660">
        <v>25</v>
      </c>
    </row>
    <row r="661" spans="1:4" x14ac:dyDescent="0.3">
      <c r="A661">
        <v>10498</v>
      </c>
      <c r="B661">
        <v>24</v>
      </c>
      <c r="C661">
        <v>4.5</v>
      </c>
      <c r="D661">
        <v>14</v>
      </c>
    </row>
    <row r="662" spans="1:4" x14ac:dyDescent="0.3">
      <c r="A662">
        <v>10498</v>
      </c>
      <c r="B662">
        <v>40</v>
      </c>
      <c r="C662">
        <v>18.399999999999999</v>
      </c>
      <c r="D662">
        <v>5</v>
      </c>
    </row>
    <row r="663" spans="1:4" x14ac:dyDescent="0.3">
      <c r="A663">
        <v>10498</v>
      </c>
      <c r="B663">
        <v>42</v>
      </c>
      <c r="C663">
        <v>14</v>
      </c>
      <c r="D663">
        <v>30</v>
      </c>
    </row>
    <row r="664" spans="1:4" x14ac:dyDescent="0.3">
      <c r="A664">
        <v>10499</v>
      </c>
      <c r="B664">
        <v>28</v>
      </c>
      <c r="C664">
        <v>45.6</v>
      </c>
      <c r="D664">
        <v>20</v>
      </c>
    </row>
    <row r="665" spans="1:4" x14ac:dyDescent="0.3">
      <c r="A665">
        <v>10499</v>
      </c>
      <c r="B665">
        <v>49</v>
      </c>
      <c r="C665">
        <v>20</v>
      </c>
      <c r="D665">
        <v>25</v>
      </c>
    </row>
    <row r="666" spans="1:4" x14ac:dyDescent="0.3">
      <c r="A666">
        <v>10500</v>
      </c>
      <c r="B666">
        <v>15</v>
      </c>
      <c r="C666">
        <v>15.5</v>
      </c>
      <c r="D666">
        <v>12</v>
      </c>
    </row>
    <row r="667" spans="1:4" x14ac:dyDescent="0.3">
      <c r="A667">
        <v>10500</v>
      </c>
      <c r="B667">
        <v>28</v>
      </c>
      <c r="C667">
        <v>45.6</v>
      </c>
      <c r="D667">
        <v>8</v>
      </c>
    </row>
    <row r="668" spans="1:4" x14ac:dyDescent="0.3">
      <c r="A668">
        <v>10501</v>
      </c>
      <c r="B668">
        <v>54</v>
      </c>
      <c r="C668">
        <v>7.45</v>
      </c>
      <c r="D668">
        <v>20</v>
      </c>
    </row>
    <row r="669" spans="1:4" x14ac:dyDescent="0.3">
      <c r="A669">
        <v>10502</v>
      </c>
      <c r="B669">
        <v>45</v>
      </c>
      <c r="C669">
        <v>9.5</v>
      </c>
      <c r="D669">
        <v>21</v>
      </c>
    </row>
    <row r="670" spans="1:4" x14ac:dyDescent="0.3">
      <c r="A670">
        <v>10502</v>
      </c>
      <c r="B670">
        <v>53</v>
      </c>
      <c r="C670">
        <v>32.799999999999997</v>
      </c>
      <c r="D670">
        <v>6</v>
      </c>
    </row>
    <row r="671" spans="1:4" x14ac:dyDescent="0.3">
      <c r="A671">
        <v>10502</v>
      </c>
      <c r="B671">
        <v>67</v>
      </c>
      <c r="C671">
        <v>14</v>
      </c>
      <c r="D671">
        <v>30</v>
      </c>
    </row>
    <row r="672" spans="1:4" x14ac:dyDescent="0.3">
      <c r="A672">
        <v>10503</v>
      </c>
      <c r="B672">
        <v>14</v>
      </c>
      <c r="C672">
        <v>23.25</v>
      </c>
      <c r="D672">
        <v>70</v>
      </c>
    </row>
    <row r="673" spans="1:4" x14ac:dyDescent="0.3">
      <c r="A673">
        <v>10503</v>
      </c>
      <c r="B673">
        <v>65</v>
      </c>
      <c r="C673">
        <v>21.05</v>
      </c>
      <c r="D673">
        <v>20</v>
      </c>
    </row>
    <row r="674" spans="1:4" x14ac:dyDescent="0.3">
      <c r="A674">
        <v>10504</v>
      </c>
      <c r="B674">
        <v>2</v>
      </c>
      <c r="C674">
        <v>19</v>
      </c>
      <c r="D674">
        <v>12</v>
      </c>
    </row>
    <row r="675" spans="1:4" x14ac:dyDescent="0.3">
      <c r="A675">
        <v>10504</v>
      </c>
      <c r="B675">
        <v>21</v>
      </c>
      <c r="C675">
        <v>10</v>
      </c>
      <c r="D675">
        <v>12</v>
      </c>
    </row>
    <row r="676" spans="1:4" x14ac:dyDescent="0.3">
      <c r="A676">
        <v>10504</v>
      </c>
      <c r="B676">
        <v>53</v>
      </c>
      <c r="C676">
        <v>32.799999999999997</v>
      </c>
      <c r="D676">
        <v>10</v>
      </c>
    </row>
    <row r="677" spans="1:4" x14ac:dyDescent="0.3">
      <c r="A677">
        <v>10504</v>
      </c>
      <c r="B677">
        <v>61</v>
      </c>
      <c r="C677">
        <v>28.5</v>
      </c>
      <c r="D677">
        <v>25</v>
      </c>
    </row>
    <row r="678" spans="1:4" x14ac:dyDescent="0.3">
      <c r="A678">
        <v>10505</v>
      </c>
      <c r="B678">
        <v>62</v>
      </c>
      <c r="C678">
        <v>49.3</v>
      </c>
      <c r="D678">
        <v>3</v>
      </c>
    </row>
    <row r="679" spans="1:4" x14ac:dyDescent="0.3">
      <c r="A679">
        <v>10506</v>
      </c>
      <c r="B679">
        <v>25</v>
      </c>
      <c r="C679">
        <v>14</v>
      </c>
      <c r="D679">
        <v>18</v>
      </c>
    </row>
    <row r="680" spans="1:4" x14ac:dyDescent="0.3">
      <c r="A680">
        <v>10506</v>
      </c>
      <c r="B680">
        <v>70</v>
      </c>
      <c r="C680">
        <v>15</v>
      </c>
      <c r="D680">
        <v>14</v>
      </c>
    </row>
    <row r="681" spans="1:4" x14ac:dyDescent="0.3">
      <c r="A681">
        <v>10507</v>
      </c>
      <c r="B681">
        <v>43</v>
      </c>
      <c r="C681">
        <v>46</v>
      </c>
      <c r="D681">
        <v>15</v>
      </c>
    </row>
    <row r="682" spans="1:4" x14ac:dyDescent="0.3">
      <c r="A682">
        <v>10507</v>
      </c>
      <c r="B682">
        <v>48</v>
      </c>
      <c r="C682">
        <v>12.75</v>
      </c>
      <c r="D682">
        <v>15</v>
      </c>
    </row>
    <row r="683" spans="1:4" x14ac:dyDescent="0.3">
      <c r="A683">
        <v>10508</v>
      </c>
      <c r="B683">
        <v>13</v>
      </c>
      <c r="C683">
        <v>6</v>
      </c>
      <c r="D683">
        <v>10</v>
      </c>
    </row>
    <row r="684" spans="1:4" x14ac:dyDescent="0.3">
      <c r="A684">
        <v>10508</v>
      </c>
      <c r="B684">
        <v>39</v>
      </c>
      <c r="C684">
        <v>18</v>
      </c>
      <c r="D684">
        <v>10</v>
      </c>
    </row>
    <row r="685" spans="1:4" x14ac:dyDescent="0.3">
      <c r="A685">
        <v>10509</v>
      </c>
      <c r="B685">
        <v>28</v>
      </c>
      <c r="C685">
        <v>45.6</v>
      </c>
      <c r="D685">
        <v>3</v>
      </c>
    </row>
    <row r="686" spans="1:4" x14ac:dyDescent="0.3">
      <c r="A686">
        <v>10510</v>
      </c>
      <c r="B686">
        <v>29</v>
      </c>
      <c r="C686">
        <v>123.79</v>
      </c>
      <c r="D686">
        <v>36</v>
      </c>
    </row>
    <row r="687" spans="1:4" x14ac:dyDescent="0.3">
      <c r="A687">
        <v>10510</v>
      </c>
      <c r="B687">
        <v>75</v>
      </c>
      <c r="C687">
        <v>7.75</v>
      </c>
      <c r="D687">
        <v>36</v>
      </c>
    </row>
    <row r="688" spans="1:4" x14ac:dyDescent="0.3">
      <c r="A688">
        <v>10511</v>
      </c>
      <c r="B688">
        <v>4</v>
      </c>
      <c r="C688">
        <v>22</v>
      </c>
      <c r="D688">
        <v>50</v>
      </c>
    </row>
    <row r="689" spans="1:4" x14ac:dyDescent="0.3">
      <c r="A689">
        <v>10511</v>
      </c>
      <c r="B689">
        <v>7</v>
      </c>
      <c r="C689">
        <v>30</v>
      </c>
      <c r="D689">
        <v>50</v>
      </c>
    </row>
    <row r="690" spans="1:4" x14ac:dyDescent="0.3">
      <c r="A690">
        <v>10511</v>
      </c>
      <c r="B690">
        <v>8</v>
      </c>
      <c r="C690">
        <v>40</v>
      </c>
      <c r="D690">
        <v>10</v>
      </c>
    </row>
    <row r="691" spans="1:4" x14ac:dyDescent="0.3">
      <c r="A691">
        <v>10512</v>
      </c>
      <c r="B691">
        <v>24</v>
      </c>
      <c r="C691">
        <v>4.5</v>
      </c>
      <c r="D691">
        <v>10</v>
      </c>
    </row>
    <row r="692" spans="1:4" x14ac:dyDescent="0.3">
      <c r="A692">
        <v>10512</v>
      </c>
      <c r="B692">
        <v>46</v>
      </c>
      <c r="C692">
        <v>12</v>
      </c>
      <c r="D692">
        <v>9</v>
      </c>
    </row>
    <row r="693" spans="1:4" x14ac:dyDescent="0.3">
      <c r="A693">
        <v>10512</v>
      </c>
      <c r="B693">
        <v>47</v>
      </c>
      <c r="C693">
        <v>9.5</v>
      </c>
      <c r="D693">
        <v>6</v>
      </c>
    </row>
    <row r="694" spans="1:4" x14ac:dyDescent="0.3">
      <c r="A694">
        <v>10512</v>
      </c>
      <c r="B694">
        <v>60</v>
      </c>
      <c r="C694">
        <v>34</v>
      </c>
      <c r="D694">
        <v>12</v>
      </c>
    </row>
    <row r="695" spans="1:4" x14ac:dyDescent="0.3">
      <c r="A695">
        <v>10513</v>
      </c>
      <c r="B695">
        <v>21</v>
      </c>
      <c r="C695">
        <v>10</v>
      </c>
      <c r="D695">
        <v>40</v>
      </c>
    </row>
    <row r="696" spans="1:4" x14ac:dyDescent="0.3">
      <c r="A696">
        <v>10513</v>
      </c>
      <c r="B696">
        <v>32</v>
      </c>
      <c r="C696">
        <v>32</v>
      </c>
      <c r="D696">
        <v>50</v>
      </c>
    </row>
    <row r="697" spans="1:4" x14ac:dyDescent="0.3">
      <c r="A697">
        <v>10513</v>
      </c>
      <c r="B697">
        <v>61</v>
      </c>
      <c r="C697">
        <v>28.5</v>
      </c>
      <c r="D697">
        <v>15</v>
      </c>
    </row>
    <row r="698" spans="1:4" x14ac:dyDescent="0.3">
      <c r="A698">
        <v>10514</v>
      </c>
      <c r="B698">
        <v>20</v>
      </c>
      <c r="C698">
        <v>81</v>
      </c>
      <c r="D698">
        <v>39</v>
      </c>
    </row>
    <row r="699" spans="1:4" x14ac:dyDescent="0.3">
      <c r="A699">
        <v>10514</v>
      </c>
      <c r="B699">
        <v>28</v>
      </c>
      <c r="C699">
        <v>45.6</v>
      </c>
      <c r="D699">
        <v>35</v>
      </c>
    </row>
    <row r="700" spans="1:4" x14ac:dyDescent="0.3">
      <c r="A700">
        <v>10514</v>
      </c>
      <c r="B700">
        <v>56</v>
      </c>
      <c r="C700">
        <v>38</v>
      </c>
      <c r="D700">
        <v>70</v>
      </c>
    </row>
    <row r="701" spans="1:4" x14ac:dyDescent="0.3">
      <c r="A701">
        <v>10514</v>
      </c>
      <c r="B701">
        <v>65</v>
      </c>
      <c r="C701">
        <v>21.05</v>
      </c>
      <c r="D701">
        <v>39</v>
      </c>
    </row>
    <row r="702" spans="1:4" x14ac:dyDescent="0.3">
      <c r="A702">
        <v>10514</v>
      </c>
      <c r="B702">
        <v>75</v>
      </c>
      <c r="C702">
        <v>7.75</v>
      </c>
      <c r="D702">
        <v>50</v>
      </c>
    </row>
    <row r="703" spans="1:4" x14ac:dyDescent="0.3">
      <c r="A703">
        <v>10515</v>
      </c>
      <c r="B703">
        <v>9</v>
      </c>
      <c r="C703">
        <v>97</v>
      </c>
      <c r="D703">
        <v>16</v>
      </c>
    </row>
    <row r="704" spans="1:4" x14ac:dyDescent="0.3">
      <c r="A704">
        <v>10515</v>
      </c>
      <c r="B704">
        <v>16</v>
      </c>
      <c r="C704">
        <v>17.45</v>
      </c>
      <c r="D704">
        <v>50</v>
      </c>
    </row>
    <row r="705" spans="1:4" x14ac:dyDescent="0.3">
      <c r="A705">
        <v>10515</v>
      </c>
      <c r="B705">
        <v>27</v>
      </c>
      <c r="C705">
        <v>43.9</v>
      </c>
      <c r="D705">
        <v>120</v>
      </c>
    </row>
    <row r="706" spans="1:4" x14ac:dyDescent="0.3">
      <c r="A706">
        <v>10515</v>
      </c>
      <c r="B706">
        <v>33</v>
      </c>
      <c r="C706">
        <v>2.5</v>
      </c>
      <c r="D706">
        <v>16</v>
      </c>
    </row>
    <row r="707" spans="1:4" x14ac:dyDescent="0.3">
      <c r="A707">
        <v>10515</v>
      </c>
      <c r="B707">
        <v>60</v>
      </c>
      <c r="C707">
        <v>34</v>
      </c>
      <c r="D707">
        <v>84</v>
      </c>
    </row>
    <row r="708" spans="1:4" x14ac:dyDescent="0.3">
      <c r="A708">
        <v>10516</v>
      </c>
      <c r="B708">
        <v>18</v>
      </c>
      <c r="C708">
        <v>62.5</v>
      </c>
      <c r="D708">
        <v>25</v>
      </c>
    </row>
    <row r="709" spans="1:4" x14ac:dyDescent="0.3">
      <c r="A709">
        <v>10516</v>
      </c>
      <c r="B709">
        <v>41</v>
      </c>
      <c r="C709">
        <v>9.65</v>
      </c>
      <c r="D709">
        <v>80</v>
      </c>
    </row>
    <row r="710" spans="1:4" x14ac:dyDescent="0.3">
      <c r="A710">
        <v>10516</v>
      </c>
      <c r="B710">
        <v>42</v>
      </c>
      <c r="C710">
        <v>14</v>
      </c>
      <c r="D710">
        <v>20</v>
      </c>
    </row>
    <row r="711" spans="1:4" x14ac:dyDescent="0.3">
      <c r="A711">
        <v>10517</v>
      </c>
      <c r="B711">
        <v>52</v>
      </c>
      <c r="C711">
        <v>7</v>
      </c>
      <c r="D711">
        <v>6</v>
      </c>
    </row>
    <row r="712" spans="1:4" x14ac:dyDescent="0.3">
      <c r="A712">
        <v>10517</v>
      </c>
      <c r="B712">
        <v>59</v>
      </c>
      <c r="C712">
        <v>55</v>
      </c>
      <c r="D712">
        <v>4</v>
      </c>
    </row>
    <row r="713" spans="1:4" x14ac:dyDescent="0.3">
      <c r="A713">
        <v>10517</v>
      </c>
      <c r="B713">
        <v>70</v>
      </c>
      <c r="C713">
        <v>15</v>
      </c>
      <c r="D713">
        <v>6</v>
      </c>
    </row>
    <row r="714" spans="1:4" x14ac:dyDescent="0.3">
      <c r="A714">
        <v>10518</v>
      </c>
      <c r="B714">
        <v>24</v>
      </c>
      <c r="C714">
        <v>4.5</v>
      </c>
      <c r="D714">
        <v>5</v>
      </c>
    </row>
    <row r="715" spans="1:4" x14ac:dyDescent="0.3">
      <c r="A715">
        <v>10518</v>
      </c>
      <c r="B715">
        <v>38</v>
      </c>
      <c r="C715">
        <v>263.5</v>
      </c>
      <c r="D715">
        <v>15</v>
      </c>
    </row>
    <row r="716" spans="1:4" x14ac:dyDescent="0.3">
      <c r="A716">
        <v>10518</v>
      </c>
      <c r="B716">
        <v>44</v>
      </c>
      <c r="C716">
        <v>19.45</v>
      </c>
      <c r="D716">
        <v>9</v>
      </c>
    </row>
    <row r="717" spans="1:4" x14ac:dyDescent="0.3">
      <c r="A717">
        <v>10519</v>
      </c>
      <c r="B717">
        <v>10</v>
      </c>
      <c r="C717">
        <v>31</v>
      </c>
      <c r="D717">
        <v>16</v>
      </c>
    </row>
    <row r="718" spans="1:4" x14ac:dyDescent="0.3">
      <c r="A718">
        <v>10519</v>
      </c>
      <c r="B718">
        <v>56</v>
      </c>
      <c r="C718">
        <v>38</v>
      </c>
      <c r="D718">
        <v>40</v>
      </c>
    </row>
    <row r="719" spans="1:4" x14ac:dyDescent="0.3">
      <c r="A719">
        <v>10519</v>
      </c>
      <c r="B719">
        <v>60</v>
      </c>
      <c r="C719">
        <v>34</v>
      </c>
      <c r="D719">
        <v>10</v>
      </c>
    </row>
    <row r="720" spans="1:4" x14ac:dyDescent="0.3">
      <c r="A720">
        <v>10520</v>
      </c>
      <c r="B720">
        <v>24</v>
      </c>
      <c r="C720">
        <v>4.5</v>
      </c>
      <c r="D720">
        <v>8</v>
      </c>
    </row>
    <row r="721" spans="1:4" x14ac:dyDescent="0.3">
      <c r="A721">
        <v>10520</v>
      </c>
      <c r="B721">
        <v>53</v>
      </c>
      <c r="C721">
        <v>32.799999999999997</v>
      </c>
      <c r="D721">
        <v>5</v>
      </c>
    </row>
    <row r="722" spans="1:4" x14ac:dyDescent="0.3">
      <c r="A722">
        <v>10521</v>
      </c>
      <c r="B722">
        <v>35</v>
      </c>
      <c r="C722">
        <v>18</v>
      </c>
      <c r="D722">
        <v>3</v>
      </c>
    </row>
    <row r="723" spans="1:4" x14ac:dyDescent="0.3">
      <c r="A723">
        <v>10521</v>
      </c>
      <c r="B723">
        <v>41</v>
      </c>
      <c r="C723">
        <v>9.65</v>
      </c>
      <c r="D723">
        <v>10</v>
      </c>
    </row>
    <row r="724" spans="1:4" x14ac:dyDescent="0.3">
      <c r="A724">
        <v>10521</v>
      </c>
      <c r="B724">
        <v>68</v>
      </c>
      <c r="C724">
        <v>12.5</v>
      </c>
      <c r="D724">
        <v>6</v>
      </c>
    </row>
    <row r="725" spans="1:4" x14ac:dyDescent="0.3">
      <c r="A725">
        <v>10522</v>
      </c>
      <c r="B725">
        <v>1</v>
      </c>
      <c r="C725">
        <v>18</v>
      </c>
      <c r="D725">
        <v>40</v>
      </c>
    </row>
    <row r="726" spans="1:4" x14ac:dyDescent="0.3">
      <c r="A726">
        <v>10522</v>
      </c>
      <c r="B726">
        <v>8</v>
      </c>
      <c r="C726">
        <v>40</v>
      </c>
      <c r="D726">
        <v>24</v>
      </c>
    </row>
    <row r="727" spans="1:4" x14ac:dyDescent="0.3">
      <c r="A727">
        <v>10522</v>
      </c>
      <c r="B727">
        <v>30</v>
      </c>
      <c r="C727">
        <v>25.89</v>
      </c>
      <c r="D727">
        <v>20</v>
      </c>
    </row>
    <row r="728" spans="1:4" x14ac:dyDescent="0.3">
      <c r="A728">
        <v>10522</v>
      </c>
      <c r="B728">
        <v>40</v>
      </c>
      <c r="C728">
        <v>18.399999999999999</v>
      </c>
      <c r="D728">
        <v>25</v>
      </c>
    </row>
    <row r="729" spans="1:4" x14ac:dyDescent="0.3">
      <c r="A729">
        <v>10523</v>
      </c>
      <c r="B729">
        <v>17</v>
      </c>
      <c r="C729">
        <v>39</v>
      </c>
      <c r="D729">
        <v>25</v>
      </c>
    </row>
    <row r="730" spans="1:4" x14ac:dyDescent="0.3">
      <c r="A730">
        <v>10523</v>
      </c>
      <c r="B730">
        <v>20</v>
      </c>
      <c r="C730">
        <v>81</v>
      </c>
      <c r="D730">
        <v>15</v>
      </c>
    </row>
    <row r="731" spans="1:4" x14ac:dyDescent="0.3">
      <c r="A731">
        <v>10523</v>
      </c>
      <c r="B731">
        <v>37</v>
      </c>
      <c r="C731">
        <v>26</v>
      </c>
      <c r="D731">
        <v>18</v>
      </c>
    </row>
    <row r="732" spans="1:4" x14ac:dyDescent="0.3">
      <c r="A732">
        <v>10523</v>
      </c>
      <c r="B732">
        <v>41</v>
      </c>
      <c r="C732">
        <v>9.65</v>
      </c>
      <c r="D732">
        <v>6</v>
      </c>
    </row>
    <row r="733" spans="1:4" x14ac:dyDescent="0.3">
      <c r="A733">
        <v>10524</v>
      </c>
      <c r="B733">
        <v>10</v>
      </c>
      <c r="C733">
        <v>31</v>
      </c>
      <c r="D733">
        <v>2</v>
      </c>
    </row>
    <row r="734" spans="1:4" x14ac:dyDescent="0.3">
      <c r="A734">
        <v>10524</v>
      </c>
      <c r="B734">
        <v>30</v>
      </c>
      <c r="C734">
        <v>25.89</v>
      </c>
      <c r="D734">
        <v>10</v>
      </c>
    </row>
    <row r="735" spans="1:4" x14ac:dyDescent="0.3">
      <c r="A735">
        <v>10524</v>
      </c>
      <c r="B735">
        <v>43</v>
      </c>
      <c r="C735">
        <v>46</v>
      </c>
      <c r="D735">
        <v>60</v>
      </c>
    </row>
    <row r="736" spans="1:4" x14ac:dyDescent="0.3">
      <c r="A736">
        <v>10524</v>
      </c>
      <c r="B736">
        <v>54</v>
      </c>
      <c r="C736">
        <v>7.45</v>
      </c>
      <c r="D736">
        <v>15</v>
      </c>
    </row>
    <row r="737" spans="1:4" x14ac:dyDescent="0.3">
      <c r="A737">
        <v>10525</v>
      </c>
      <c r="B737">
        <v>36</v>
      </c>
      <c r="C737">
        <v>19</v>
      </c>
      <c r="D737">
        <v>30</v>
      </c>
    </row>
    <row r="738" spans="1:4" x14ac:dyDescent="0.3">
      <c r="A738">
        <v>10525</v>
      </c>
      <c r="B738">
        <v>40</v>
      </c>
      <c r="C738">
        <v>18.399999999999999</v>
      </c>
      <c r="D738">
        <v>15</v>
      </c>
    </row>
    <row r="739" spans="1:4" x14ac:dyDescent="0.3">
      <c r="A739">
        <v>10526</v>
      </c>
      <c r="B739">
        <v>1</v>
      </c>
      <c r="C739">
        <v>18</v>
      </c>
      <c r="D739">
        <v>8</v>
      </c>
    </row>
    <row r="740" spans="1:4" x14ac:dyDescent="0.3">
      <c r="A740">
        <v>10526</v>
      </c>
      <c r="B740">
        <v>13</v>
      </c>
      <c r="C740">
        <v>6</v>
      </c>
      <c r="D740">
        <v>10</v>
      </c>
    </row>
    <row r="741" spans="1:4" x14ac:dyDescent="0.3">
      <c r="A741">
        <v>10526</v>
      </c>
      <c r="B741">
        <v>56</v>
      </c>
      <c r="C741">
        <v>38</v>
      </c>
      <c r="D741">
        <v>30</v>
      </c>
    </row>
    <row r="742" spans="1:4" x14ac:dyDescent="0.3">
      <c r="A742">
        <v>10527</v>
      </c>
      <c r="B742">
        <v>4</v>
      </c>
      <c r="C742">
        <v>22</v>
      </c>
      <c r="D742">
        <v>50</v>
      </c>
    </row>
    <row r="743" spans="1:4" x14ac:dyDescent="0.3">
      <c r="A743">
        <v>10527</v>
      </c>
      <c r="B743">
        <v>36</v>
      </c>
      <c r="C743">
        <v>19</v>
      </c>
      <c r="D743">
        <v>30</v>
      </c>
    </row>
    <row r="744" spans="1:4" x14ac:dyDescent="0.3">
      <c r="A744">
        <v>10528</v>
      </c>
      <c r="B744">
        <v>11</v>
      </c>
      <c r="C744">
        <v>21</v>
      </c>
      <c r="D744">
        <v>3</v>
      </c>
    </row>
    <row r="745" spans="1:4" x14ac:dyDescent="0.3">
      <c r="A745">
        <v>10528</v>
      </c>
      <c r="B745">
        <v>33</v>
      </c>
      <c r="C745">
        <v>2.5</v>
      </c>
      <c r="D745">
        <v>8</v>
      </c>
    </row>
    <row r="746" spans="1:4" x14ac:dyDescent="0.3">
      <c r="A746">
        <v>10528</v>
      </c>
      <c r="B746">
        <v>72</v>
      </c>
      <c r="C746">
        <v>34.799999999999997</v>
      </c>
      <c r="D746">
        <v>9</v>
      </c>
    </row>
    <row r="747" spans="1:4" x14ac:dyDescent="0.3">
      <c r="A747">
        <v>10529</v>
      </c>
      <c r="B747">
        <v>55</v>
      </c>
      <c r="C747">
        <v>24</v>
      </c>
      <c r="D747">
        <v>14</v>
      </c>
    </row>
    <row r="748" spans="1:4" x14ac:dyDescent="0.3">
      <c r="A748">
        <v>10529</v>
      </c>
      <c r="B748">
        <v>68</v>
      </c>
      <c r="C748">
        <v>12.5</v>
      </c>
      <c r="D748">
        <v>20</v>
      </c>
    </row>
    <row r="749" spans="1:4" x14ac:dyDescent="0.3">
      <c r="A749">
        <v>10529</v>
      </c>
      <c r="B749">
        <v>69</v>
      </c>
      <c r="C749">
        <v>36</v>
      </c>
      <c r="D749">
        <v>10</v>
      </c>
    </row>
    <row r="750" spans="1:4" x14ac:dyDescent="0.3">
      <c r="A750">
        <v>10530</v>
      </c>
      <c r="B750">
        <v>17</v>
      </c>
      <c r="C750">
        <v>39</v>
      </c>
      <c r="D750">
        <v>40</v>
      </c>
    </row>
    <row r="751" spans="1:4" x14ac:dyDescent="0.3">
      <c r="A751">
        <v>10530</v>
      </c>
      <c r="B751">
        <v>43</v>
      </c>
      <c r="C751">
        <v>46</v>
      </c>
      <c r="D751">
        <v>25</v>
      </c>
    </row>
    <row r="752" spans="1:4" x14ac:dyDescent="0.3">
      <c r="A752">
        <v>10530</v>
      </c>
      <c r="B752">
        <v>61</v>
      </c>
      <c r="C752">
        <v>28.5</v>
      </c>
      <c r="D752">
        <v>20</v>
      </c>
    </row>
    <row r="753" spans="1:4" x14ac:dyDescent="0.3">
      <c r="A753">
        <v>10530</v>
      </c>
      <c r="B753">
        <v>76</v>
      </c>
      <c r="C753">
        <v>18</v>
      </c>
      <c r="D753">
        <v>50</v>
      </c>
    </row>
    <row r="754" spans="1:4" x14ac:dyDescent="0.3">
      <c r="A754">
        <v>10531</v>
      </c>
      <c r="B754">
        <v>59</v>
      </c>
      <c r="C754">
        <v>55</v>
      </c>
      <c r="D754">
        <v>2</v>
      </c>
    </row>
    <row r="755" spans="1:4" x14ac:dyDescent="0.3">
      <c r="A755">
        <v>10532</v>
      </c>
      <c r="B755">
        <v>30</v>
      </c>
      <c r="C755">
        <v>25.89</v>
      </c>
      <c r="D755">
        <v>15</v>
      </c>
    </row>
    <row r="756" spans="1:4" x14ac:dyDescent="0.3">
      <c r="A756">
        <v>10532</v>
      </c>
      <c r="B756">
        <v>66</v>
      </c>
      <c r="C756">
        <v>17</v>
      </c>
      <c r="D756">
        <v>24</v>
      </c>
    </row>
    <row r="757" spans="1:4" x14ac:dyDescent="0.3">
      <c r="A757">
        <v>10533</v>
      </c>
      <c r="B757">
        <v>4</v>
      </c>
      <c r="C757">
        <v>22</v>
      </c>
      <c r="D757">
        <v>50</v>
      </c>
    </row>
    <row r="758" spans="1:4" x14ac:dyDescent="0.3">
      <c r="A758">
        <v>10533</v>
      </c>
      <c r="B758">
        <v>72</v>
      </c>
      <c r="C758">
        <v>34.799999999999997</v>
      </c>
      <c r="D758">
        <v>24</v>
      </c>
    </row>
    <row r="759" spans="1:4" x14ac:dyDescent="0.3">
      <c r="A759">
        <v>10533</v>
      </c>
      <c r="B759">
        <v>73</v>
      </c>
      <c r="C759">
        <v>15</v>
      </c>
      <c r="D759">
        <v>24</v>
      </c>
    </row>
    <row r="760" spans="1:4" x14ac:dyDescent="0.3">
      <c r="A760">
        <v>10534</v>
      </c>
      <c r="B760">
        <v>30</v>
      </c>
      <c r="C760">
        <v>25.89</v>
      </c>
      <c r="D760">
        <v>10</v>
      </c>
    </row>
    <row r="761" spans="1:4" x14ac:dyDescent="0.3">
      <c r="A761">
        <v>10534</v>
      </c>
      <c r="B761">
        <v>40</v>
      </c>
      <c r="C761">
        <v>18.399999999999999</v>
      </c>
      <c r="D761">
        <v>10</v>
      </c>
    </row>
    <row r="762" spans="1:4" x14ac:dyDescent="0.3">
      <c r="A762">
        <v>10534</v>
      </c>
      <c r="B762">
        <v>54</v>
      </c>
      <c r="C762">
        <v>7.45</v>
      </c>
      <c r="D762">
        <v>10</v>
      </c>
    </row>
    <row r="763" spans="1:4" x14ac:dyDescent="0.3">
      <c r="A763">
        <v>10535</v>
      </c>
      <c r="B763">
        <v>11</v>
      </c>
      <c r="C763">
        <v>21</v>
      </c>
      <c r="D763">
        <v>50</v>
      </c>
    </row>
    <row r="764" spans="1:4" x14ac:dyDescent="0.3">
      <c r="A764">
        <v>10535</v>
      </c>
      <c r="B764">
        <v>40</v>
      </c>
      <c r="C764">
        <v>18.399999999999999</v>
      </c>
      <c r="D764">
        <v>10</v>
      </c>
    </row>
    <row r="765" spans="1:4" x14ac:dyDescent="0.3">
      <c r="A765">
        <v>10535</v>
      </c>
      <c r="B765">
        <v>57</v>
      </c>
      <c r="C765">
        <v>19.5</v>
      </c>
      <c r="D765">
        <v>5</v>
      </c>
    </row>
    <row r="766" spans="1:4" x14ac:dyDescent="0.3">
      <c r="A766">
        <v>10535</v>
      </c>
      <c r="B766">
        <v>59</v>
      </c>
      <c r="C766">
        <v>55</v>
      </c>
      <c r="D766">
        <v>15</v>
      </c>
    </row>
    <row r="767" spans="1:4" x14ac:dyDescent="0.3">
      <c r="A767">
        <v>10536</v>
      </c>
      <c r="B767">
        <v>12</v>
      </c>
      <c r="C767">
        <v>38</v>
      </c>
      <c r="D767">
        <v>15</v>
      </c>
    </row>
    <row r="768" spans="1:4" x14ac:dyDescent="0.3">
      <c r="A768">
        <v>10536</v>
      </c>
      <c r="B768">
        <v>31</v>
      </c>
      <c r="C768">
        <v>12.5</v>
      </c>
      <c r="D768">
        <v>20</v>
      </c>
    </row>
    <row r="769" spans="1:4" x14ac:dyDescent="0.3">
      <c r="A769">
        <v>10536</v>
      </c>
      <c r="B769">
        <v>33</v>
      </c>
      <c r="C769">
        <v>2.5</v>
      </c>
      <c r="D769">
        <v>30</v>
      </c>
    </row>
    <row r="770" spans="1:4" x14ac:dyDescent="0.3">
      <c r="A770">
        <v>10536</v>
      </c>
      <c r="B770">
        <v>60</v>
      </c>
      <c r="C770">
        <v>34</v>
      </c>
      <c r="D770">
        <v>35</v>
      </c>
    </row>
    <row r="771" spans="1:4" x14ac:dyDescent="0.3">
      <c r="A771">
        <v>10537</v>
      </c>
      <c r="B771">
        <v>31</v>
      </c>
      <c r="C771">
        <v>12.5</v>
      </c>
      <c r="D771">
        <v>30</v>
      </c>
    </row>
    <row r="772" spans="1:4" x14ac:dyDescent="0.3">
      <c r="A772">
        <v>10537</v>
      </c>
      <c r="B772">
        <v>51</v>
      </c>
      <c r="C772">
        <v>53</v>
      </c>
      <c r="D772">
        <v>6</v>
      </c>
    </row>
    <row r="773" spans="1:4" x14ac:dyDescent="0.3">
      <c r="A773">
        <v>10537</v>
      </c>
      <c r="B773">
        <v>58</v>
      </c>
      <c r="C773">
        <v>13.25</v>
      </c>
      <c r="D773">
        <v>20</v>
      </c>
    </row>
    <row r="774" spans="1:4" x14ac:dyDescent="0.3">
      <c r="A774">
        <v>10537</v>
      </c>
      <c r="B774">
        <v>72</v>
      </c>
      <c r="C774">
        <v>34.799999999999997</v>
      </c>
      <c r="D774">
        <v>21</v>
      </c>
    </row>
    <row r="775" spans="1:4" x14ac:dyDescent="0.3">
      <c r="A775">
        <v>10537</v>
      </c>
      <c r="B775">
        <v>73</v>
      </c>
      <c r="C775">
        <v>15</v>
      </c>
      <c r="D775">
        <v>9</v>
      </c>
    </row>
    <row r="776" spans="1:4" x14ac:dyDescent="0.3">
      <c r="A776">
        <v>10538</v>
      </c>
      <c r="B776">
        <v>70</v>
      </c>
      <c r="C776">
        <v>15</v>
      </c>
      <c r="D776">
        <v>7</v>
      </c>
    </row>
    <row r="777" spans="1:4" x14ac:dyDescent="0.3">
      <c r="A777">
        <v>10538</v>
      </c>
      <c r="B777">
        <v>72</v>
      </c>
      <c r="C777">
        <v>34.799999999999997</v>
      </c>
      <c r="D777">
        <v>1</v>
      </c>
    </row>
    <row r="778" spans="1:4" x14ac:dyDescent="0.3">
      <c r="A778">
        <v>10539</v>
      </c>
      <c r="B778">
        <v>13</v>
      </c>
      <c r="C778">
        <v>6</v>
      </c>
      <c r="D778">
        <v>8</v>
      </c>
    </row>
    <row r="779" spans="1:4" x14ac:dyDescent="0.3">
      <c r="A779">
        <v>10539</v>
      </c>
      <c r="B779">
        <v>21</v>
      </c>
      <c r="C779">
        <v>10</v>
      </c>
      <c r="D779">
        <v>15</v>
      </c>
    </row>
    <row r="780" spans="1:4" x14ac:dyDescent="0.3">
      <c r="A780">
        <v>10539</v>
      </c>
      <c r="B780">
        <v>33</v>
      </c>
      <c r="C780">
        <v>2.5</v>
      </c>
      <c r="D780">
        <v>15</v>
      </c>
    </row>
    <row r="781" spans="1:4" x14ac:dyDescent="0.3">
      <c r="A781">
        <v>10539</v>
      </c>
      <c r="B781">
        <v>49</v>
      </c>
      <c r="C781">
        <v>20</v>
      </c>
      <c r="D781">
        <v>6</v>
      </c>
    </row>
    <row r="782" spans="1:4" x14ac:dyDescent="0.3">
      <c r="A782">
        <v>10540</v>
      </c>
      <c r="B782">
        <v>3</v>
      </c>
      <c r="C782">
        <v>10</v>
      </c>
      <c r="D782">
        <v>60</v>
      </c>
    </row>
    <row r="783" spans="1:4" x14ac:dyDescent="0.3">
      <c r="A783">
        <v>10540</v>
      </c>
      <c r="B783">
        <v>26</v>
      </c>
      <c r="C783">
        <v>31.23</v>
      </c>
      <c r="D783">
        <v>40</v>
      </c>
    </row>
    <row r="784" spans="1:4" x14ac:dyDescent="0.3">
      <c r="A784">
        <v>10540</v>
      </c>
      <c r="B784">
        <v>38</v>
      </c>
      <c r="C784">
        <v>263.5</v>
      </c>
      <c r="D784">
        <v>30</v>
      </c>
    </row>
    <row r="785" spans="1:4" x14ac:dyDescent="0.3">
      <c r="A785">
        <v>10540</v>
      </c>
      <c r="B785">
        <v>68</v>
      </c>
      <c r="C785">
        <v>12.5</v>
      </c>
      <c r="D785">
        <v>35</v>
      </c>
    </row>
    <row r="786" spans="1:4" x14ac:dyDescent="0.3">
      <c r="A786">
        <v>10541</v>
      </c>
      <c r="B786">
        <v>24</v>
      </c>
      <c r="C786">
        <v>4.5</v>
      </c>
      <c r="D786">
        <v>35</v>
      </c>
    </row>
    <row r="787" spans="1:4" x14ac:dyDescent="0.3">
      <c r="A787">
        <v>10541</v>
      </c>
      <c r="B787">
        <v>38</v>
      </c>
      <c r="C787">
        <v>263.5</v>
      </c>
      <c r="D787">
        <v>4</v>
      </c>
    </row>
    <row r="788" spans="1:4" x14ac:dyDescent="0.3">
      <c r="A788">
        <v>10541</v>
      </c>
      <c r="B788">
        <v>65</v>
      </c>
      <c r="C788">
        <v>21.05</v>
      </c>
      <c r="D788">
        <v>36</v>
      </c>
    </row>
    <row r="789" spans="1:4" x14ac:dyDescent="0.3">
      <c r="A789">
        <v>10541</v>
      </c>
      <c r="B789">
        <v>71</v>
      </c>
      <c r="C789">
        <v>21.5</v>
      </c>
      <c r="D789">
        <v>9</v>
      </c>
    </row>
    <row r="790" spans="1:4" x14ac:dyDescent="0.3">
      <c r="A790">
        <v>10542</v>
      </c>
      <c r="B790">
        <v>11</v>
      </c>
      <c r="C790">
        <v>21</v>
      </c>
      <c r="D790">
        <v>15</v>
      </c>
    </row>
    <row r="791" spans="1:4" x14ac:dyDescent="0.3">
      <c r="A791">
        <v>10542</v>
      </c>
      <c r="B791">
        <v>54</v>
      </c>
      <c r="C791">
        <v>7.45</v>
      </c>
      <c r="D791">
        <v>24</v>
      </c>
    </row>
    <row r="792" spans="1:4" x14ac:dyDescent="0.3">
      <c r="A792">
        <v>10543</v>
      </c>
      <c r="B792">
        <v>12</v>
      </c>
      <c r="C792">
        <v>38</v>
      </c>
      <c r="D792">
        <v>30</v>
      </c>
    </row>
    <row r="793" spans="1:4" x14ac:dyDescent="0.3">
      <c r="A793">
        <v>10543</v>
      </c>
      <c r="B793">
        <v>23</v>
      </c>
      <c r="C793">
        <v>9</v>
      </c>
      <c r="D793">
        <v>70</v>
      </c>
    </row>
    <row r="794" spans="1:4" x14ac:dyDescent="0.3">
      <c r="A794">
        <v>10544</v>
      </c>
      <c r="B794">
        <v>28</v>
      </c>
      <c r="C794">
        <v>45.6</v>
      </c>
      <c r="D794">
        <v>7</v>
      </c>
    </row>
    <row r="795" spans="1:4" x14ac:dyDescent="0.3">
      <c r="A795">
        <v>10544</v>
      </c>
      <c r="B795">
        <v>67</v>
      </c>
      <c r="C795">
        <v>14</v>
      </c>
      <c r="D795">
        <v>7</v>
      </c>
    </row>
    <row r="796" spans="1:4" x14ac:dyDescent="0.3">
      <c r="A796">
        <v>10545</v>
      </c>
      <c r="B796">
        <v>11</v>
      </c>
      <c r="C796">
        <v>21</v>
      </c>
      <c r="D796">
        <v>10</v>
      </c>
    </row>
    <row r="797" spans="1:4" x14ac:dyDescent="0.3">
      <c r="A797">
        <v>10546</v>
      </c>
      <c r="B797">
        <v>7</v>
      </c>
      <c r="C797">
        <v>30</v>
      </c>
      <c r="D797">
        <v>10</v>
      </c>
    </row>
    <row r="798" spans="1:4" x14ac:dyDescent="0.3">
      <c r="A798">
        <v>10546</v>
      </c>
      <c r="B798">
        <v>35</v>
      </c>
      <c r="C798">
        <v>18</v>
      </c>
      <c r="D798">
        <v>30</v>
      </c>
    </row>
    <row r="799" spans="1:4" x14ac:dyDescent="0.3">
      <c r="A799">
        <v>10546</v>
      </c>
      <c r="B799">
        <v>62</v>
      </c>
      <c r="C799">
        <v>49.3</v>
      </c>
      <c r="D799">
        <v>40</v>
      </c>
    </row>
    <row r="800" spans="1:4" x14ac:dyDescent="0.3">
      <c r="A800">
        <v>10547</v>
      </c>
      <c r="B800">
        <v>32</v>
      </c>
      <c r="C800">
        <v>32</v>
      </c>
      <c r="D800">
        <v>24</v>
      </c>
    </row>
    <row r="801" spans="1:4" x14ac:dyDescent="0.3">
      <c r="A801">
        <v>10547</v>
      </c>
      <c r="B801">
        <v>36</v>
      </c>
      <c r="C801">
        <v>19</v>
      </c>
      <c r="D801">
        <v>60</v>
      </c>
    </row>
    <row r="802" spans="1:4" x14ac:dyDescent="0.3">
      <c r="A802">
        <v>10548</v>
      </c>
      <c r="B802">
        <v>34</v>
      </c>
      <c r="C802">
        <v>14</v>
      </c>
      <c r="D802">
        <v>10</v>
      </c>
    </row>
    <row r="803" spans="1:4" x14ac:dyDescent="0.3">
      <c r="A803">
        <v>10548</v>
      </c>
      <c r="B803">
        <v>41</v>
      </c>
      <c r="C803">
        <v>9.65</v>
      </c>
      <c r="D803">
        <v>14</v>
      </c>
    </row>
    <row r="804" spans="1:4" x14ac:dyDescent="0.3">
      <c r="A804">
        <v>10549</v>
      </c>
      <c r="B804">
        <v>31</v>
      </c>
      <c r="C804">
        <v>12.5</v>
      </c>
      <c r="D804">
        <v>55</v>
      </c>
    </row>
    <row r="805" spans="1:4" x14ac:dyDescent="0.3">
      <c r="A805">
        <v>10549</v>
      </c>
      <c r="B805">
        <v>45</v>
      </c>
      <c r="C805">
        <v>9.5</v>
      </c>
      <c r="D805">
        <v>100</v>
      </c>
    </row>
    <row r="806" spans="1:4" x14ac:dyDescent="0.3">
      <c r="A806">
        <v>10549</v>
      </c>
      <c r="B806">
        <v>51</v>
      </c>
      <c r="C806">
        <v>53</v>
      </c>
      <c r="D806">
        <v>48</v>
      </c>
    </row>
    <row r="807" spans="1:4" x14ac:dyDescent="0.3">
      <c r="A807">
        <v>10550</v>
      </c>
      <c r="B807">
        <v>17</v>
      </c>
      <c r="C807">
        <v>39</v>
      </c>
      <c r="D807">
        <v>8</v>
      </c>
    </row>
    <row r="808" spans="1:4" x14ac:dyDescent="0.3">
      <c r="A808">
        <v>10550</v>
      </c>
      <c r="B808">
        <v>19</v>
      </c>
      <c r="C808">
        <v>9.1999999999999993</v>
      </c>
      <c r="D808">
        <v>10</v>
      </c>
    </row>
    <row r="809" spans="1:4" x14ac:dyDescent="0.3">
      <c r="A809">
        <v>10550</v>
      </c>
      <c r="B809">
        <v>21</v>
      </c>
      <c r="C809">
        <v>10</v>
      </c>
      <c r="D809">
        <v>6</v>
      </c>
    </row>
    <row r="810" spans="1:4" x14ac:dyDescent="0.3">
      <c r="A810">
        <v>10550</v>
      </c>
      <c r="B810">
        <v>61</v>
      </c>
      <c r="C810">
        <v>28.5</v>
      </c>
      <c r="D810">
        <v>10</v>
      </c>
    </row>
    <row r="811" spans="1:4" x14ac:dyDescent="0.3">
      <c r="A811">
        <v>10551</v>
      </c>
      <c r="B811">
        <v>16</v>
      </c>
      <c r="C811">
        <v>17.45</v>
      </c>
      <c r="D811">
        <v>40</v>
      </c>
    </row>
    <row r="812" spans="1:4" x14ac:dyDescent="0.3">
      <c r="A812">
        <v>10551</v>
      </c>
      <c r="B812">
        <v>35</v>
      </c>
      <c r="C812">
        <v>18</v>
      </c>
      <c r="D812">
        <v>20</v>
      </c>
    </row>
    <row r="813" spans="1:4" x14ac:dyDescent="0.3">
      <c r="A813">
        <v>10551</v>
      </c>
      <c r="B813">
        <v>44</v>
      </c>
      <c r="C813">
        <v>19.45</v>
      </c>
      <c r="D813">
        <v>40</v>
      </c>
    </row>
    <row r="814" spans="1:4" x14ac:dyDescent="0.3">
      <c r="A814">
        <v>10552</v>
      </c>
      <c r="B814">
        <v>69</v>
      </c>
      <c r="C814">
        <v>36</v>
      </c>
      <c r="D814">
        <v>18</v>
      </c>
    </row>
    <row r="815" spans="1:4" x14ac:dyDescent="0.3">
      <c r="A815">
        <v>10552</v>
      </c>
      <c r="B815">
        <v>75</v>
      </c>
      <c r="C815">
        <v>7.75</v>
      </c>
      <c r="D815">
        <v>30</v>
      </c>
    </row>
    <row r="816" spans="1:4" x14ac:dyDescent="0.3">
      <c r="A816">
        <v>10553</v>
      </c>
      <c r="B816">
        <v>11</v>
      </c>
      <c r="C816">
        <v>21</v>
      </c>
      <c r="D816">
        <v>15</v>
      </c>
    </row>
    <row r="817" spans="1:4" x14ac:dyDescent="0.3">
      <c r="A817">
        <v>10553</v>
      </c>
      <c r="B817">
        <v>16</v>
      </c>
      <c r="C817">
        <v>17.45</v>
      </c>
      <c r="D817">
        <v>14</v>
      </c>
    </row>
    <row r="818" spans="1:4" x14ac:dyDescent="0.3">
      <c r="A818">
        <v>10553</v>
      </c>
      <c r="B818">
        <v>22</v>
      </c>
      <c r="C818">
        <v>21</v>
      </c>
      <c r="D818">
        <v>24</v>
      </c>
    </row>
    <row r="819" spans="1:4" x14ac:dyDescent="0.3">
      <c r="A819">
        <v>10553</v>
      </c>
      <c r="B819">
        <v>31</v>
      </c>
      <c r="C819">
        <v>12.5</v>
      </c>
      <c r="D819">
        <v>30</v>
      </c>
    </row>
    <row r="820" spans="1:4" x14ac:dyDescent="0.3">
      <c r="A820">
        <v>10553</v>
      </c>
      <c r="B820">
        <v>35</v>
      </c>
      <c r="C820">
        <v>18</v>
      </c>
      <c r="D820">
        <v>6</v>
      </c>
    </row>
    <row r="821" spans="1:4" x14ac:dyDescent="0.3">
      <c r="A821">
        <v>10554</v>
      </c>
      <c r="B821">
        <v>16</v>
      </c>
      <c r="C821">
        <v>17.45</v>
      </c>
      <c r="D821">
        <v>30</v>
      </c>
    </row>
    <row r="822" spans="1:4" x14ac:dyDescent="0.3">
      <c r="A822">
        <v>10554</v>
      </c>
      <c r="B822">
        <v>23</v>
      </c>
      <c r="C822">
        <v>9</v>
      </c>
      <c r="D822">
        <v>20</v>
      </c>
    </row>
    <row r="823" spans="1:4" x14ac:dyDescent="0.3">
      <c r="A823">
        <v>10554</v>
      </c>
      <c r="B823">
        <v>62</v>
      </c>
      <c r="C823">
        <v>49.3</v>
      </c>
      <c r="D823">
        <v>20</v>
      </c>
    </row>
    <row r="824" spans="1:4" x14ac:dyDescent="0.3">
      <c r="A824">
        <v>10554</v>
      </c>
      <c r="B824">
        <v>77</v>
      </c>
      <c r="C824">
        <v>13</v>
      </c>
      <c r="D824">
        <v>10</v>
      </c>
    </row>
    <row r="825" spans="1:4" x14ac:dyDescent="0.3">
      <c r="A825">
        <v>10555</v>
      </c>
      <c r="B825">
        <v>14</v>
      </c>
      <c r="C825">
        <v>23.25</v>
      </c>
      <c r="D825">
        <v>30</v>
      </c>
    </row>
    <row r="826" spans="1:4" x14ac:dyDescent="0.3">
      <c r="A826">
        <v>10555</v>
      </c>
      <c r="B826">
        <v>19</v>
      </c>
      <c r="C826">
        <v>9.1999999999999993</v>
      </c>
      <c r="D826">
        <v>35</v>
      </c>
    </row>
    <row r="827" spans="1:4" x14ac:dyDescent="0.3">
      <c r="A827">
        <v>10555</v>
      </c>
      <c r="B827">
        <v>24</v>
      </c>
      <c r="C827">
        <v>4.5</v>
      </c>
      <c r="D827">
        <v>18</v>
      </c>
    </row>
    <row r="828" spans="1:4" x14ac:dyDescent="0.3">
      <c r="A828">
        <v>10555</v>
      </c>
      <c r="B828">
        <v>51</v>
      </c>
      <c r="C828">
        <v>53</v>
      </c>
      <c r="D828">
        <v>20</v>
      </c>
    </row>
    <row r="829" spans="1:4" x14ac:dyDescent="0.3">
      <c r="A829">
        <v>10555</v>
      </c>
      <c r="B829">
        <v>56</v>
      </c>
      <c r="C829">
        <v>38</v>
      </c>
      <c r="D829">
        <v>40</v>
      </c>
    </row>
    <row r="830" spans="1:4" x14ac:dyDescent="0.3">
      <c r="A830">
        <v>10556</v>
      </c>
      <c r="B830">
        <v>72</v>
      </c>
      <c r="C830">
        <v>34.799999999999997</v>
      </c>
      <c r="D830">
        <v>24</v>
      </c>
    </row>
    <row r="831" spans="1:4" x14ac:dyDescent="0.3">
      <c r="A831">
        <v>10557</v>
      </c>
      <c r="B831">
        <v>64</v>
      </c>
      <c r="C831">
        <v>33.25</v>
      </c>
      <c r="D831">
        <v>30</v>
      </c>
    </row>
    <row r="832" spans="1:4" x14ac:dyDescent="0.3">
      <c r="A832">
        <v>10557</v>
      </c>
      <c r="B832">
        <v>75</v>
      </c>
      <c r="C832">
        <v>7.75</v>
      </c>
      <c r="D832">
        <v>20</v>
      </c>
    </row>
    <row r="833" spans="1:4" x14ac:dyDescent="0.3">
      <c r="A833">
        <v>10558</v>
      </c>
      <c r="B833">
        <v>47</v>
      </c>
      <c r="C833">
        <v>9.5</v>
      </c>
      <c r="D833">
        <v>25</v>
      </c>
    </row>
    <row r="834" spans="1:4" x14ac:dyDescent="0.3">
      <c r="A834">
        <v>10558</v>
      </c>
      <c r="B834">
        <v>51</v>
      </c>
      <c r="C834">
        <v>53</v>
      </c>
      <c r="D834">
        <v>20</v>
      </c>
    </row>
    <row r="835" spans="1:4" x14ac:dyDescent="0.3">
      <c r="A835">
        <v>10558</v>
      </c>
      <c r="B835">
        <v>52</v>
      </c>
      <c r="C835">
        <v>7</v>
      </c>
      <c r="D835">
        <v>30</v>
      </c>
    </row>
    <row r="836" spans="1:4" x14ac:dyDescent="0.3">
      <c r="A836">
        <v>10558</v>
      </c>
      <c r="B836">
        <v>53</v>
      </c>
      <c r="C836">
        <v>32.799999999999997</v>
      </c>
      <c r="D836">
        <v>18</v>
      </c>
    </row>
    <row r="837" spans="1:4" x14ac:dyDescent="0.3">
      <c r="A837">
        <v>10558</v>
      </c>
      <c r="B837">
        <v>73</v>
      </c>
      <c r="C837">
        <v>15</v>
      </c>
      <c r="D837">
        <v>3</v>
      </c>
    </row>
    <row r="838" spans="1:4" x14ac:dyDescent="0.3">
      <c r="A838">
        <v>10559</v>
      </c>
      <c r="B838">
        <v>41</v>
      </c>
      <c r="C838">
        <v>9.65</v>
      </c>
      <c r="D838">
        <v>12</v>
      </c>
    </row>
    <row r="839" spans="1:4" x14ac:dyDescent="0.3">
      <c r="A839">
        <v>10559</v>
      </c>
      <c r="B839">
        <v>55</v>
      </c>
      <c r="C839">
        <v>24</v>
      </c>
      <c r="D839">
        <v>18</v>
      </c>
    </row>
    <row r="840" spans="1:4" x14ac:dyDescent="0.3">
      <c r="A840">
        <v>10560</v>
      </c>
      <c r="B840">
        <v>30</v>
      </c>
      <c r="C840">
        <v>25.89</v>
      </c>
      <c r="D840">
        <v>20</v>
      </c>
    </row>
    <row r="841" spans="1:4" x14ac:dyDescent="0.3">
      <c r="A841">
        <v>10560</v>
      </c>
      <c r="B841">
        <v>62</v>
      </c>
      <c r="C841">
        <v>49.3</v>
      </c>
      <c r="D841">
        <v>15</v>
      </c>
    </row>
    <row r="842" spans="1:4" x14ac:dyDescent="0.3">
      <c r="A842">
        <v>10561</v>
      </c>
      <c r="B842">
        <v>44</v>
      </c>
      <c r="C842">
        <v>19.45</v>
      </c>
      <c r="D842">
        <v>10</v>
      </c>
    </row>
    <row r="843" spans="1:4" x14ac:dyDescent="0.3">
      <c r="A843">
        <v>10561</v>
      </c>
      <c r="B843">
        <v>51</v>
      </c>
      <c r="C843">
        <v>53</v>
      </c>
      <c r="D843">
        <v>50</v>
      </c>
    </row>
    <row r="844" spans="1:4" x14ac:dyDescent="0.3">
      <c r="A844">
        <v>10562</v>
      </c>
      <c r="B844">
        <v>33</v>
      </c>
      <c r="C844">
        <v>2.5</v>
      </c>
      <c r="D844">
        <v>20</v>
      </c>
    </row>
    <row r="845" spans="1:4" x14ac:dyDescent="0.3">
      <c r="A845">
        <v>10562</v>
      </c>
      <c r="B845">
        <v>62</v>
      </c>
      <c r="C845">
        <v>49.3</v>
      </c>
      <c r="D845">
        <v>10</v>
      </c>
    </row>
    <row r="846" spans="1:4" x14ac:dyDescent="0.3">
      <c r="A846">
        <v>10563</v>
      </c>
      <c r="B846">
        <v>36</v>
      </c>
      <c r="C846">
        <v>19</v>
      </c>
      <c r="D846">
        <v>25</v>
      </c>
    </row>
    <row r="847" spans="1:4" x14ac:dyDescent="0.3">
      <c r="A847">
        <v>10563</v>
      </c>
      <c r="B847">
        <v>52</v>
      </c>
      <c r="C847">
        <v>7</v>
      </c>
      <c r="D847">
        <v>70</v>
      </c>
    </row>
    <row r="848" spans="1:4" x14ac:dyDescent="0.3">
      <c r="A848">
        <v>10564</v>
      </c>
      <c r="B848">
        <v>17</v>
      </c>
      <c r="C848">
        <v>39</v>
      </c>
      <c r="D848">
        <v>16</v>
      </c>
    </row>
    <row r="849" spans="1:4" x14ac:dyDescent="0.3">
      <c r="A849">
        <v>10564</v>
      </c>
      <c r="B849">
        <v>31</v>
      </c>
      <c r="C849">
        <v>12.5</v>
      </c>
      <c r="D849">
        <v>6</v>
      </c>
    </row>
    <row r="850" spans="1:4" x14ac:dyDescent="0.3">
      <c r="A850">
        <v>10564</v>
      </c>
      <c r="B850">
        <v>55</v>
      </c>
      <c r="C850">
        <v>24</v>
      </c>
      <c r="D850">
        <v>25</v>
      </c>
    </row>
    <row r="851" spans="1:4" x14ac:dyDescent="0.3">
      <c r="A851">
        <v>10565</v>
      </c>
      <c r="B851">
        <v>24</v>
      </c>
      <c r="C851">
        <v>4.5</v>
      </c>
      <c r="D851">
        <v>25</v>
      </c>
    </row>
    <row r="852" spans="1:4" x14ac:dyDescent="0.3">
      <c r="A852">
        <v>10565</v>
      </c>
      <c r="B852">
        <v>64</v>
      </c>
      <c r="C852">
        <v>33.25</v>
      </c>
      <c r="D852">
        <v>18</v>
      </c>
    </row>
    <row r="853" spans="1:4" x14ac:dyDescent="0.3">
      <c r="A853">
        <v>10566</v>
      </c>
      <c r="B853">
        <v>11</v>
      </c>
      <c r="C853">
        <v>21</v>
      </c>
      <c r="D853">
        <v>35</v>
      </c>
    </row>
    <row r="854" spans="1:4" x14ac:dyDescent="0.3">
      <c r="A854">
        <v>10566</v>
      </c>
      <c r="B854">
        <v>18</v>
      </c>
      <c r="C854">
        <v>62.5</v>
      </c>
      <c r="D854">
        <v>18</v>
      </c>
    </row>
    <row r="855" spans="1:4" x14ac:dyDescent="0.3">
      <c r="A855">
        <v>10566</v>
      </c>
      <c r="B855">
        <v>76</v>
      </c>
      <c r="C855">
        <v>18</v>
      </c>
      <c r="D855">
        <v>10</v>
      </c>
    </row>
    <row r="856" spans="1:4" x14ac:dyDescent="0.3">
      <c r="A856">
        <v>10567</v>
      </c>
      <c r="B856">
        <v>31</v>
      </c>
      <c r="C856">
        <v>12.5</v>
      </c>
      <c r="D856">
        <v>60</v>
      </c>
    </row>
    <row r="857" spans="1:4" x14ac:dyDescent="0.3">
      <c r="A857">
        <v>10567</v>
      </c>
      <c r="B857">
        <v>51</v>
      </c>
      <c r="C857">
        <v>53</v>
      </c>
      <c r="D857">
        <v>3</v>
      </c>
    </row>
    <row r="858" spans="1:4" x14ac:dyDescent="0.3">
      <c r="A858">
        <v>10567</v>
      </c>
      <c r="B858">
        <v>59</v>
      </c>
      <c r="C858">
        <v>55</v>
      </c>
      <c r="D858">
        <v>40</v>
      </c>
    </row>
    <row r="859" spans="1:4" x14ac:dyDescent="0.3">
      <c r="A859">
        <v>10568</v>
      </c>
      <c r="B859">
        <v>10</v>
      </c>
      <c r="C859">
        <v>31</v>
      </c>
      <c r="D859">
        <v>5</v>
      </c>
    </row>
    <row r="860" spans="1:4" x14ac:dyDescent="0.3">
      <c r="A860">
        <v>10569</v>
      </c>
      <c r="B860">
        <v>31</v>
      </c>
      <c r="C860">
        <v>12.5</v>
      </c>
      <c r="D860">
        <v>35</v>
      </c>
    </row>
    <row r="861" spans="1:4" x14ac:dyDescent="0.3">
      <c r="A861">
        <v>10569</v>
      </c>
      <c r="B861">
        <v>76</v>
      </c>
      <c r="C861">
        <v>18</v>
      </c>
      <c r="D861">
        <v>30</v>
      </c>
    </row>
    <row r="862" spans="1:4" x14ac:dyDescent="0.3">
      <c r="A862">
        <v>10570</v>
      </c>
      <c r="B862">
        <v>11</v>
      </c>
      <c r="C862">
        <v>21</v>
      </c>
      <c r="D862">
        <v>15</v>
      </c>
    </row>
    <row r="863" spans="1:4" x14ac:dyDescent="0.3">
      <c r="A863">
        <v>10570</v>
      </c>
      <c r="B863">
        <v>56</v>
      </c>
      <c r="C863">
        <v>38</v>
      </c>
      <c r="D863">
        <v>60</v>
      </c>
    </row>
    <row r="864" spans="1:4" x14ac:dyDescent="0.3">
      <c r="A864">
        <v>10571</v>
      </c>
      <c r="B864">
        <v>14</v>
      </c>
      <c r="C864">
        <v>23.25</v>
      </c>
      <c r="D864">
        <v>11</v>
      </c>
    </row>
    <row r="865" spans="1:4" x14ac:dyDescent="0.3">
      <c r="A865">
        <v>10571</v>
      </c>
      <c r="B865">
        <v>42</v>
      </c>
      <c r="C865">
        <v>14</v>
      </c>
      <c r="D865">
        <v>28</v>
      </c>
    </row>
    <row r="866" spans="1:4" x14ac:dyDescent="0.3">
      <c r="A866">
        <v>10572</v>
      </c>
      <c r="B866">
        <v>16</v>
      </c>
      <c r="C866">
        <v>17.45</v>
      </c>
      <c r="D866">
        <v>12</v>
      </c>
    </row>
    <row r="867" spans="1:4" x14ac:dyDescent="0.3">
      <c r="A867">
        <v>10572</v>
      </c>
      <c r="B867">
        <v>32</v>
      </c>
      <c r="C867">
        <v>32</v>
      </c>
      <c r="D867">
        <v>10</v>
      </c>
    </row>
    <row r="868" spans="1:4" x14ac:dyDescent="0.3">
      <c r="A868">
        <v>10572</v>
      </c>
      <c r="B868">
        <v>40</v>
      </c>
      <c r="C868">
        <v>18.399999999999999</v>
      </c>
      <c r="D868">
        <v>50</v>
      </c>
    </row>
    <row r="869" spans="1:4" x14ac:dyDescent="0.3">
      <c r="A869">
        <v>10572</v>
      </c>
      <c r="B869">
        <v>75</v>
      </c>
      <c r="C869">
        <v>7.75</v>
      </c>
      <c r="D869">
        <v>15</v>
      </c>
    </row>
    <row r="870" spans="1:4" x14ac:dyDescent="0.3">
      <c r="A870">
        <v>10573</v>
      </c>
      <c r="B870">
        <v>17</v>
      </c>
      <c r="C870">
        <v>39</v>
      </c>
      <c r="D870">
        <v>18</v>
      </c>
    </row>
    <row r="871" spans="1:4" x14ac:dyDescent="0.3">
      <c r="A871">
        <v>10573</v>
      </c>
      <c r="B871">
        <v>34</v>
      </c>
      <c r="C871">
        <v>14</v>
      </c>
      <c r="D871">
        <v>40</v>
      </c>
    </row>
    <row r="872" spans="1:4" x14ac:dyDescent="0.3">
      <c r="A872">
        <v>10573</v>
      </c>
      <c r="B872">
        <v>53</v>
      </c>
      <c r="C872">
        <v>32.799999999999997</v>
      </c>
      <c r="D872">
        <v>25</v>
      </c>
    </row>
    <row r="873" spans="1:4" x14ac:dyDescent="0.3">
      <c r="A873">
        <v>10574</v>
      </c>
      <c r="B873">
        <v>33</v>
      </c>
      <c r="C873">
        <v>2.5</v>
      </c>
      <c r="D873">
        <v>14</v>
      </c>
    </row>
    <row r="874" spans="1:4" x14ac:dyDescent="0.3">
      <c r="A874">
        <v>10574</v>
      </c>
      <c r="B874">
        <v>40</v>
      </c>
      <c r="C874">
        <v>18.399999999999999</v>
      </c>
      <c r="D874">
        <v>2</v>
      </c>
    </row>
    <row r="875" spans="1:4" x14ac:dyDescent="0.3">
      <c r="A875">
        <v>10574</v>
      </c>
      <c r="B875">
        <v>62</v>
      </c>
      <c r="C875">
        <v>49.3</v>
      </c>
      <c r="D875">
        <v>10</v>
      </c>
    </row>
    <row r="876" spans="1:4" x14ac:dyDescent="0.3">
      <c r="A876">
        <v>10574</v>
      </c>
      <c r="B876">
        <v>64</v>
      </c>
      <c r="C876">
        <v>33.25</v>
      </c>
      <c r="D876">
        <v>6</v>
      </c>
    </row>
    <row r="877" spans="1:4" x14ac:dyDescent="0.3">
      <c r="A877">
        <v>10575</v>
      </c>
      <c r="B877">
        <v>59</v>
      </c>
      <c r="C877">
        <v>55</v>
      </c>
      <c r="D877">
        <v>12</v>
      </c>
    </row>
    <row r="878" spans="1:4" x14ac:dyDescent="0.3">
      <c r="A878">
        <v>10575</v>
      </c>
      <c r="B878">
        <v>63</v>
      </c>
      <c r="C878">
        <v>43.9</v>
      </c>
      <c r="D878">
        <v>6</v>
      </c>
    </row>
    <row r="879" spans="1:4" x14ac:dyDescent="0.3">
      <c r="A879">
        <v>10575</v>
      </c>
      <c r="B879">
        <v>72</v>
      </c>
      <c r="C879">
        <v>34.799999999999997</v>
      </c>
      <c r="D879">
        <v>30</v>
      </c>
    </row>
    <row r="880" spans="1:4" x14ac:dyDescent="0.3">
      <c r="A880">
        <v>10575</v>
      </c>
      <c r="B880">
        <v>76</v>
      </c>
      <c r="C880">
        <v>18</v>
      </c>
      <c r="D880">
        <v>10</v>
      </c>
    </row>
    <row r="881" spans="1:4" x14ac:dyDescent="0.3">
      <c r="A881">
        <v>10576</v>
      </c>
      <c r="B881">
        <v>1</v>
      </c>
      <c r="C881">
        <v>18</v>
      </c>
      <c r="D881">
        <v>10</v>
      </c>
    </row>
    <row r="882" spans="1:4" x14ac:dyDescent="0.3">
      <c r="A882">
        <v>10576</v>
      </c>
      <c r="B882">
        <v>31</v>
      </c>
      <c r="C882">
        <v>12.5</v>
      </c>
      <c r="D882">
        <v>20</v>
      </c>
    </row>
    <row r="883" spans="1:4" x14ac:dyDescent="0.3">
      <c r="A883">
        <v>10576</v>
      </c>
      <c r="B883">
        <v>44</v>
      </c>
      <c r="C883">
        <v>19.45</v>
      </c>
      <c r="D883">
        <v>21</v>
      </c>
    </row>
    <row r="884" spans="1:4" x14ac:dyDescent="0.3">
      <c r="A884">
        <v>10577</v>
      </c>
      <c r="B884">
        <v>39</v>
      </c>
      <c r="C884">
        <v>18</v>
      </c>
      <c r="D884">
        <v>10</v>
      </c>
    </row>
    <row r="885" spans="1:4" x14ac:dyDescent="0.3">
      <c r="A885">
        <v>10577</v>
      </c>
      <c r="B885">
        <v>75</v>
      </c>
      <c r="C885">
        <v>7.75</v>
      </c>
      <c r="D885">
        <v>20</v>
      </c>
    </row>
    <row r="886" spans="1:4" x14ac:dyDescent="0.3">
      <c r="A886">
        <v>10577</v>
      </c>
      <c r="B886">
        <v>77</v>
      </c>
      <c r="C886">
        <v>13</v>
      </c>
      <c r="D886">
        <v>18</v>
      </c>
    </row>
    <row r="887" spans="1:4" x14ac:dyDescent="0.3">
      <c r="A887">
        <v>10578</v>
      </c>
      <c r="B887">
        <v>35</v>
      </c>
      <c r="C887">
        <v>18</v>
      </c>
      <c r="D887">
        <v>20</v>
      </c>
    </row>
    <row r="888" spans="1:4" x14ac:dyDescent="0.3">
      <c r="A888">
        <v>10578</v>
      </c>
      <c r="B888">
        <v>57</v>
      </c>
      <c r="C888">
        <v>19.5</v>
      </c>
      <c r="D888">
        <v>6</v>
      </c>
    </row>
    <row r="889" spans="1:4" x14ac:dyDescent="0.3">
      <c r="A889">
        <v>10579</v>
      </c>
      <c r="B889">
        <v>15</v>
      </c>
      <c r="C889">
        <v>15.5</v>
      </c>
      <c r="D889">
        <v>10</v>
      </c>
    </row>
    <row r="890" spans="1:4" x14ac:dyDescent="0.3">
      <c r="A890">
        <v>10579</v>
      </c>
      <c r="B890">
        <v>75</v>
      </c>
      <c r="C890">
        <v>7.75</v>
      </c>
      <c r="D890">
        <v>21</v>
      </c>
    </row>
    <row r="891" spans="1:4" x14ac:dyDescent="0.3">
      <c r="A891">
        <v>10580</v>
      </c>
      <c r="B891">
        <v>14</v>
      </c>
      <c r="C891">
        <v>23.25</v>
      </c>
      <c r="D891">
        <v>15</v>
      </c>
    </row>
    <row r="892" spans="1:4" x14ac:dyDescent="0.3">
      <c r="A892">
        <v>10580</v>
      </c>
      <c r="B892">
        <v>41</v>
      </c>
      <c r="C892">
        <v>9.65</v>
      </c>
      <c r="D892">
        <v>9</v>
      </c>
    </row>
    <row r="893" spans="1:4" x14ac:dyDescent="0.3">
      <c r="A893">
        <v>10580</v>
      </c>
      <c r="B893">
        <v>65</v>
      </c>
      <c r="C893">
        <v>21.05</v>
      </c>
      <c r="D893">
        <v>30</v>
      </c>
    </row>
    <row r="894" spans="1:4" x14ac:dyDescent="0.3">
      <c r="A894">
        <v>10581</v>
      </c>
      <c r="B894">
        <v>75</v>
      </c>
      <c r="C894">
        <v>7.75</v>
      </c>
      <c r="D894">
        <v>50</v>
      </c>
    </row>
    <row r="895" spans="1:4" x14ac:dyDescent="0.3">
      <c r="A895">
        <v>10582</v>
      </c>
      <c r="B895">
        <v>57</v>
      </c>
      <c r="C895">
        <v>19.5</v>
      </c>
      <c r="D895">
        <v>4</v>
      </c>
    </row>
    <row r="896" spans="1:4" x14ac:dyDescent="0.3">
      <c r="A896">
        <v>10582</v>
      </c>
      <c r="B896">
        <v>76</v>
      </c>
      <c r="C896">
        <v>18</v>
      </c>
      <c r="D896">
        <v>14</v>
      </c>
    </row>
    <row r="897" spans="1:4" x14ac:dyDescent="0.3">
      <c r="A897">
        <v>10583</v>
      </c>
      <c r="B897">
        <v>29</v>
      </c>
      <c r="C897">
        <v>123.79</v>
      </c>
      <c r="D897">
        <v>10</v>
      </c>
    </row>
    <row r="898" spans="1:4" x14ac:dyDescent="0.3">
      <c r="A898">
        <v>10583</v>
      </c>
      <c r="B898">
        <v>60</v>
      </c>
      <c r="C898">
        <v>34</v>
      </c>
      <c r="D898">
        <v>24</v>
      </c>
    </row>
    <row r="899" spans="1:4" x14ac:dyDescent="0.3">
      <c r="A899">
        <v>10583</v>
      </c>
      <c r="B899">
        <v>69</v>
      </c>
      <c r="C899">
        <v>36</v>
      </c>
      <c r="D899">
        <v>10</v>
      </c>
    </row>
    <row r="900" spans="1:4" x14ac:dyDescent="0.3">
      <c r="A900">
        <v>10584</v>
      </c>
      <c r="B900">
        <v>31</v>
      </c>
      <c r="C900">
        <v>12.5</v>
      </c>
      <c r="D900">
        <v>50</v>
      </c>
    </row>
    <row r="901" spans="1:4" x14ac:dyDescent="0.3">
      <c r="A901">
        <v>10585</v>
      </c>
      <c r="B901">
        <v>47</v>
      </c>
      <c r="C901">
        <v>9.5</v>
      </c>
      <c r="D901">
        <v>15</v>
      </c>
    </row>
    <row r="902" spans="1:4" x14ac:dyDescent="0.3">
      <c r="A902">
        <v>10586</v>
      </c>
      <c r="B902">
        <v>52</v>
      </c>
      <c r="C902">
        <v>7</v>
      </c>
      <c r="D902">
        <v>4</v>
      </c>
    </row>
    <row r="903" spans="1:4" x14ac:dyDescent="0.3">
      <c r="A903">
        <v>10587</v>
      </c>
      <c r="B903">
        <v>26</v>
      </c>
      <c r="C903">
        <v>31.23</v>
      </c>
      <c r="D903">
        <v>6</v>
      </c>
    </row>
    <row r="904" spans="1:4" x14ac:dyDescent="0.3">
      <c r="A904">
        <v>10587</v>
      </c>
      <c r="B904">
        <v>35</v>
      </c>
      <c r="C904">
        <v>18</v>
      </c>
      <c r="D904">
        <v>20</v>
      </c>
    </row>
    <row r="905" spans="1:4" x14ac:dyDescent="0.3">
      <c r="A905">
        <v>10587</v>
      </c>
      <c r="B905">
        <v>77</v>
      </c>
      <c r="C905">
        <v>13</v>
      </c>
      <c r="D905">
        <v>20</v>
      </c>
    </row>
    <row r="906" spans="1:4" x14ac:dyDescent="0.3">
      <c r="A906">
        <v>10588</v>
      </c>
      <c r="B906">
        <v>18</v>
      </c>
      <c r="C906">
        <v>62.5</v>
      </c>
      <c r="D906">
        <v>40</v>
      </c>
    </row>
    <row r="907" spans="1:4" x14ac:dyDescent="0.3">
      <c r="A907">
        <v>10588</v>
      </c>
      <c r="B907">
        <v>42</v>
      </c>
      <c r="C907">
        <v>14</v>
      </c>
      <c r="D907">
        <v>100</v>
      </c>
    </row>
    <row r="908" spans="1:4" x14ac:dyDescent="0.3">
      <c r="A908">
        <v>10589</v>
      </c>
      <c r="B908">
        <v>35</v>
      </c>
      <c r="C908">
        <v>18</v>
      </c>
      <c r="D908">
        <v>4</v>
      </c>
    </row>
    <row r="909" spans="1:4" x14ac:dyDescent="0.3">
      <c r="A909">
        <v>10590</v>
      </c>
      <c r="B909">
        <v>1</v>
      </c>
      <c r="C909">
        <v>18</v>
      </c>
      <c r="D909">
        <v>20</v>
      </c>
    </row>
    <row r="910" spans="1:4" x14ac:dyDescent="0.3">
      <c r="A910">
        <v>10590</v>
      </c>
      <c r="B910">
        <v>77</v>
      </c>
      <c r="C910">
        <v>13</v>
      </c>
      <c r="D910">
        <v>60</v>
      </c>
    </row>
    <row r="911" spans="1:4" x14ac:dyDescent="0.3">
      <c r="A911">
        <v>10591</v>
      </c>
      <c r="B911">
        <v>3</v>
      </c>
      <c r="C911">
        <v>10</v>
      </c>
      <c r="D911">
        <v>14</v>
      </c>
    </row>
    <row r="912" spans="1:4" x14ac:dyDescent="0.3">
      <c r="A912">
        <v>10591</v>
      </c>
      <c r="B912">
        <v>7</v>
      </c>
      <c r="C912">
        <v>30</v>
      </c>
      <c r="D912">
        <v>10</v>
      </c>
    </row>
    <row r="913" spans="1:4" x14ac:dyDescent="0.3">
      <c r="A913">
        <v>10591</v>
      </c>
      <c r="B913">
        <v>54</v>
      </c>
      <c r="C913">
        <v>7.45</v>
      </c>
      <c r="D913">
        <v>50</v>
      </c>
    </row>
    <row r="914" spans="1:4" x14ac:dyDescent="0.3">
      <c r="A914">
        <v>10592</v>
      </c>
      <c r="B914">
        <v>15</v>
      </c>
      <c r="C914">
        <v>15.5</v>
      </c>
      <c r="D914">
        <v>25</v>
      </c>
    </row>
    <row r="915" spans="1:4" x14ac:dyDescent="0.3">
      <c r="A915">
        <v>10592</v>
      </c>
      <c r="B915">
        <v>26</v>
      </c>
      <c r="C915">
        <v>31.23</v>
      </c>
      <c r="D915">
        <v>5</v>
      </c>
    </row>
    <row r="916" spans="1:4" x14ac:dyDescent="0.3">
      <c r="A916">
        <v>10593</v>
      </c>
      <c r="B916">
        <v>20</v>
      </c>
      <c r="C916">
        <v>81</v>
      </c>
      <c r="D916">
        <v>21</v>
      </c>
    </row>
    <row r="917" spans="1:4" x14ac:dyDescent="0.3">
      <c r="A917">
        <v>10593</v>
      </c>
      <c r="B917">
        <v>69</v>
      </c>
      <c r="C917">
        <v>36</v>
      </c>
      <c r="D917">
        <v>20</v>
      </c>
    </row>
    <row r="918" spans="1:4" x14ac:dyDescent="0.3">
      <c r="A918">
        <v>10593</v>
      </c>
      <c r="B918">
        <v>76</v>
      </c>
      <c r="C918">
        <v>18</v>
      </c>
      <c r="D918">
        <v>4</v>
      </c>
    </row>
    <row r="919" spans="1:4" x14ac:dyDescent="0.3">
      <c r="A919">
        <v>10594</v>
      </c>
      <c r="B919">
        <v>52</v>
      </c>
      <c r="C919">
        <v>7</v>
      </c>
      <c r="D919">
        <v>24</v>
      </c>
    </row>
    <row r="920" spans="1:4" x14ac:dyDescent="0.3">
      <c r="A920">
        <v>10594</v>
      </c>
      <c r="B920">
        <v>58</v>
      </c>
      <c r="C920">
        <v>13.25</v>
      </c>
      <c r="D920">
        <v>30</v>
      </c>
    </row>
    <row r="921" spans="1:4" x14ac:dyDescent="0.3">
      <c r="A921">
        <v>10595</v>
      </c>
      <c r="B921">
        <v>35</v>
      </c>
      <c r="C921">
        <v>18</v>
      </c>
      <c r="D921">
        <v>30</v>
      </c>
    </row>
    <row r="922" spans="1:4" x14ac:dyDescent="0.3">
      <c r="A922">
        <v>10595</v>
      </c>
      <c r="B922">
        <v>61</v>
      </c>
      <c r="C922">
        <v>28.5</v>
      </c>
      <c r="D922">
        <v>120</v>
      </c>
    </row>
    <row r="923" spans="1:4" x14ac:dyDescent="0.3">
      <c r="A923">
        <v>10595</v>
      </c>
      <c r="B923">
        <v>69</v>
      </c>
      <c r="C923">
        <v>36</v>
      </c>
      <c r="D923">
        <v>65</v>
      </c>
    </row>
    <row r="924" spans="1:4" x14ac:dyDescent="0.3">
      <c r="A924">
        <v>10596</v>
      </c>
      <c r="B924">
        <v>56</v>
      </c>
      <c r="C924">
        <v>38</v>
      </c>
      <c r="D924">
        <v>5</v>
      </c>
    </row>
    <row r="925" spans="1:4" x14ac:dyDescent="0.3">
      <c r="A925">
        <v>10596</v>
      </c>
      <c r="B925">
        <v>63</v>
      </c>
      <c r="C925">
        <v>43.9</v>
      </c>
      <c r="D925">
        <v>24</v>
      </c>
    </row>
    <row r="926" spans="1:4" x14ac:dyDescent="0.3">
      <c r="A926">
        <v>10596</v>
      </c>
      <c r="B926">
        <v>75</v>
      </c>
      <c r="C926">
        <v>7.75</v>
      </c>
      <c r="D926">
        <v>30</v>
      </c>
    </row>
    <row r="927" spans="1:4" x14ac:dyDescent="0.3">
      <c r="A927">
        <v>10597</v>
      </c>
      <c r="B927">
        <v>24</v>
      </c>
      <c r="C927">
        <v>4.5</v>
      </c>
      <c r="D927">
        <v>35</v>
      </c>
    </row>
    <row r="928" spans="1:4" x14ac:dyDescent="0.3">
      <c r="A928">
        <v>10597</v>
      </c>
      <c r="B928">
        <v>57</v>
      </c>
      <c r="C928">
        <v>19.5</v>
      </c>
      <c r="D928">
        <v>20</v>
      </c>
    </row>
    <row r="929" spans="1:4" x14ac:dyDescent="0.3">
      <c r="A929">
        <v>10597</v>
      </c>
      <c r="B929">
        <v>65</v>
      </c>
      <c r="C929">
        <v>21.05</v>
      </c>
      <c r="D929">
        <v>12</v>
      </c>
    </row>
    <row r="930" spans="1:4" x14ac:dyDescent="0.3">
      <c r="A930">
        <v>10598</v>
      </c>
      <c r="B930">
        <v>27</v>
      </c>
      <c r="C930">
        <v>43.9</v>
      </c>
      <c r="D930">
        <v>50</v>
      </c>
    </row>
    <row r="931" spans="1:4" x14ac:dyDescent="0.3">
      <c r="A931">
        <v>10598</v>
      </c>
      <c r="B931">
        <v>71</v>
      </c>
      <c r="C931">
        <v>21.5</v>
      </c>
      <c r="D931">
        <v>9</v>
      </c>
    </row>
    <row r="932" spans="1:4" x14ac:dyDescent="0.3">
      <c r="A932">
        <v>10599</v>
      </c>
      <c r="B932">
        <v>62</v>
      </c>
      <c r="C932">
        <v>49.3</v>
      </c>
      <c r="D932">
        <v>10</v>
      </c>
    </row>
    <row r="933" spans="1:4" x14ac:dyDescent="0.3">
      <c r="A933">
        <v>10600</v>
      </c>
      <c r="B933">
        <v>54</v>
      </c>
      <c r="C933">
        <v>7.45</v>
      </c>
      <c r="D933">
        <v>4</v>
      </c>
    </row>
    <row r="934" spans="1:4" x14ac:dyDescent="0.3">
      <c r="A934">
        <v>10600</v>
      </c>
      <c r="B934">
        <v>73</v>
      </c>
      <c r="C934">
        <v>15</v>
      </c>
      <c r="D934">
        <v>30</v>
      </c>
    </row>
    <row r="935" spans="1:4" x14ac:dyDescent="0.3">
      <c r="A935">
        <v>10601</v>
      </c>
      <c r="B935">
        <v>13</v>
      </c>
      <c r="C935">
        <v>6</v>
      </c>
      <c r="D935">
        <v>60</v>
      </c>
    </row>
    <row r="936" spans="1:4" x14ac:dyDescent="0.3">
      <c r="A936">
        <v>10601</v>
      </c>
      <c r="B936">
        <v>59</v>
      </c>
      <c r="C936">
        <v>55</v>
      </c>
      <c r="D936">
        <v>35</v>
      </c>
    </row>
    <row r="937" spans="1:4" x14ac:dyDescent="0.3">
      <c r="A937">
        <v>10602</v>
      </c>
      <c r="B937">
        <v>77</v>
      </c>
      <c r="C937">
        <v>13</v>
      </c>
      <c r="D937">
        <v>5</v>
      </c>
    </row>
    <row r="938" spans="1:4" x14ac:dyDescent="0.3">
      <c r="A938">
        <v>10603</v>
      </c>
      <c r="B938">
        <v>22</v>
      </c>
      <c r="C938">
        <v>21</v>
      </c>
      <c r="D938">
        <v>48</v>
      </c>
    </row>
    <row r="939" spans="1:4" x14ac:dyDescent="0.3">
      <c r="A939">
        <v>10603</v>
      </c>
      <c r="B939">
        <v>49</v>
      </c>
      <c r="C939">
        <v>20</v>
      </c>
      <c r="D939">
        <v>25</v>
      </c>
    </row>
    <row r="940" spans="1:4" x14ac:dyDescent="0.3">
      <c r="A940">
        <v>10604</v>
      </c>
      <c r="B940">
        <v>48</v>
      </c>
      <c r="C940">
        <v>12.75</v>
      </c>
      <c r="D940">
        <v>6</v>
      </c>
    </row>
    <row r="941" spans="1:4" x14ac:dyDescent="0.3">
      <c r="A941">
        <v>10604</v>
      </c>
      <c r="B941">
        <v>76</v>
      </c>
      <c r="C941">
        <v>18</v>
      </c>
      <c r="D941">
        <v>10</v>
      </c>
    </row>
    <row r="942" spans="1:4" x14ac:dyDescent="0.3">
      <c r="A942">
        <v>10605</v>
      </c>
      <c r="B942">
        <v>16</v>
      </c>
      <c r="C942">
        <v>17.45</v>
      </c>
      <c r="D942">
        <v>30</v>
      </c>
    </row>
    <row r="943" spans="1:4" x14ac:dyDescent="0.3">
      <c r="A943">
        <v>10605</v>
      </c>
      <c r="B943">
        <v>59</v>
      </c>
      <c r="C943">
        <v>55</v>
      </c>
      <c r="D943">
        <v>20</v>
      </c>
    </row>
    <row r="944" spans="1:4" x14ac:dyDescent="0.3">
      <c r="A944">
        <v>10605</v>
      </c>
      <c r="B944">
        <v>60</v>
      </c>
      <c r="C944">
        <v>34</v>
      </c>
      <c r="D944">
        <v>70</v>
      </c>
    </row>
    <row r="945" spans="1:4" x14ac:dyDescent="0.3">
      <c r="A945">
        <v>10605</v>
      </c>
      <c r="B945">
        <v>71</v>
      </c>
      <c r="C945">
        <v>21.5</v>
      </c>
      <c r="D945">
        <v>15</v>
      </c>
    </row>
    <row r="946" spans="1:4" x14ac:dyDescent="0.3">
      <c r="A946">
        <v>10606</v>
      </c>
      <c r="B946">
        <v>4</v>
      </c>
      <c r="C946">
        <v>22</v>
      </c>
      <c r="D946">
        <v>20</v>
      </c>
    </row>
    <row r="947" spans="1:4" x14ac:dyDescent="0.3">
      <c r="A947">
        <v>10606</v>
      </c>
      <c r="B947">
        <v>55</v>
      </c>
      <c r="C947">
        <v>24</v>
      </c>
      <c r="D947">
        <v>20</v>
      </c>
    </row>
    <row r="948" spans="1:4" x14ac:dyDescent="0.3">
      <c r="A948">
        <v>10606</v>
      </c>
      <c r="B948">
        <v>62</v>
      </c>
      <c r="C948">
        <v>49.3</v>
      </c>
      <c r="D948">
        <v>10</v>
      </c>
    </row>
    <row r="949" spans="1:4" x14ac:dyDescent="0.3">
      <c r="A949">
        <v>10607</v>
      </c>
      <c r="B949">
        <v>7</v>
      </c>
      <c r="C949">
        <v>30</v>
      </c>
      <c r="D949">
        <v>45</v>
      </c>
    </row>
    <row r="950" spans="1:4" x14ac:dyDescent="0.3">
      <c r="A950">
        <v>10607</v>
      </c>
      <c r="B950">
        <v>17</v>
      </c>
      <c r="C950">
        <v>39</v>
      </c>
      <c r="D950">
        <v>100</v>
      </c>
    </row>
    <row r="951" spans="1:4" x14ac:dyDescent="0.3">
      <c r="A951">
        <v>10607</v>
      </c>
      <c r="B951">
        <v>33</v>
      </c>
      <c r="C951">
        <v>2.5</v>
      </c>
      <c r="D951">
        <v>14</v>
      </c>
    </row>
    <row r="952" spans="1:4" x14ac:dyDescent="0.3">
      <c r="A952">
        <v>10607</v>
      </c>
      <c r="B952">
        <v>40</v>
      </c>
      <c r="C952">
        <v>18.399999999999999</v>
      </c>
      <c r="D952">
        <v>42</v>
      </c>
    </row>
    <row r="953" spans="1:4" x14ac:dyDescent="0.3">
      <c r="A953">
        <v>10607</v>
      </c>
      <c r="B953">
        <v>72</v>
      </c>
      <c r="C953">
        <v>34.799999999999997</v>
      </c>
      <c r="D953">
        <v>12</v>
      </c>
    </row>
    <row r="954" spans="1:4" x14ac:dyDescent="0.3">
      <c r="A954">
        <v>10608</v>
      </c>
      <c r="B954">
        <v>56</v>
      </c>
      <c r="C954">
        <v>38</v>
      </c>
      <c r="D954">
        <v>28</v>
      </c>
    </row>
    <row r="955" spans="1:4" x14ac:dyDescent="0.3">
      <c r="A955">
        <v>10609</v>
      </c>
      <c r="B955">
        <v>1</v>
      </c>
      <c r="C955">
        <v>18</v>
      </c>
      <c r="D955">
        <v>3</v>
      </c>
    </row>
    <row r="956" spans="1:4" x14ac:dyDescent="0.3">
      <c r="A956">
        <v>10609</v>
      </c>
      <c r="B956">
        <v>10</v>
      </c>
      <c r="C956">
        <v>31</v>
      </c>
      <c r="D956">
        <v>10</v>
      </c>
    </row>
    <row r="957" spans="1:4" x14ac:dyDescent="0.3">
      <c r="A957">
        <v>10609</v>
      </c>
      <c r="B957">
        <v>21</v>
      </c>
      <c r="C957">
        <v>10</v>
      </c>
      <c r="D957">
        <v>6</v>
      </c>
    </row>
    <row r="958" spans="1:4" x14ac:dyDescent="0.3">
      <c r="A958">
        <v>10610</v>
      </c>
      <c r="B958">
        <v>36</v>
      </c>
      <c r="C958">
        <v>19</v>
      </c>
      <c r="D958">
        <v>21</v>
      </c>
    </row>
    <row r="959" spans="1:4" x14ac:dyDescent="0.3">
      <c r="A959">
        <v>10611</v>
      </c>
      <c r="B959">
        <v>1</v>
      </c>
      <c r="C959">
        <v>18</v>
      </c>
      <c r="D959">
        <v>6</v>
      </c>
    </row>
    <row r="960" spans="1:4" x14ac:dyDescent="0.3">
      <c r="A960">
        <v>10611</v>
      </c>
      <c r="B960">
        <v>2</v>
      </c>
      <c r="C960">
        <v>19</v>
      </c>
      <c r="D960">
        <v>10</v>
      </c>
    </row>
    <row r="961" spans="1:4" x14ac:dyDescent="0.3">
      <c r="A961">
        <v>10611</v>
      </c>
      <c r="B961">
        <v>60</v>
      </c>
      <c r="C961">
        <v>34</v>
      </c>
      <c r="D961">
        <v>15</v>
      </c>
    </row>
    <row r="962" spans="1:4" x14ac:dyDescent="0.3">
      <c r="A962">
        <v>10612</v>
      </c>
      <c r="B962">
        <v>10</v>
      </c>
      <c r="C962">
        <v>31</v>
      </c>
      <c r="D962">
        <v>70</v>
      </c>
    </row>
    <row r="963" spans="1:4" x14ac:dyDescent="0.3">
      <c r="A963">
        <v>10612</v>
      </c>
      <c r="B963">
        <v>36</v>
      </c>
      <c r="C963">
        <v>19</v>
      </c>
      <c r="D963">
        <v>55</v>
      </c>
    </row>
    <row r="964" spans="1:4" x14ac:dyDescent="0.3">
      <c r="A964">
        <v>10612</v>
      </c>
      <c r="B964">
        <v>49</v>
      </c>
      <c r="C964">
        <v>20</v>
      </c>
      <c r="D964">
        <v>18</v>
      </c>
    </row>
    <row r="965" spans="1:4" x14ac:dyDescent="0.3">
      <c r="A965">
        <v>10612</v>
      </c>
      <c r="B965">
        <v>60</v>
      </c>
      <c r="C965">
        <v>34</v>
      </c>
      <c r="D965">
        <v>40</v>
      </c>
    </row>
    <row r="966" spans="1:4" x14ac:dyDescent="0.3">
      <c r="A966">
        <v>10612</v>
      </c>
      <c r="B966">
        <v>76</v>
      </c>
      <c r="C966">
        <v>18</v>
      </c>
      <c r="D966">
        <v>80</v>
      </c>
    </row>
    <row r="967" spans="1:4" x14ac:dyDescent="0.3">
      <c r="A967">
        <v>10613</v>
      </c>
      <c r="B967">
        <v>13</v>
      </c>
      <c r="C967">
        <v>6</v>
      </c>
      <c r="D967">
        <v>8</v>
      </c>
    </row>
    <row r="968" spans="1:4" x14ac:dyDescent="0.3">
      <c r="A968">
        <v>10613</v>
      </c>
      <c r="B968">
        <v>75</v>
      </c>
      <c r="C968">
        <v>7.75</v>
      </c>
      <c r="D968">
        <v>40</v>
      </c>
    </row>
    <row r="969" spans="1:4" x14ac:dyDescent="0.3">
      <c r="A969">
        <v>10614</v>
      </c>
      <c r="B969">
        <v>11</v>
      </c>
      <c r="C969">
        <v>21</v>
      </c>
      <c r="D969">
        <v>14</v>
      </c>
    </row>
    <row r="970" spans="1:4" x14ac:dyDescent="0.3">
      <c r="A970">
        <v>10614</v>
      </c>
      <c r="B970">
        <v>21</v>
      </c>
      <c r="C970">
        <v>10</v>
      </c>
      <c r="D970">
        <v>8</v>
      </c>
    </row>
    <row r="971" spans="1:4" x14ac:dyDescent="0.3">
      <c r="A971">
        <v>10614</v>
      </c>
      <c r="B971">
        <v>39</v>
      </c>
      <c r="C971">
        <v>18</v>
      </c>
      <c r="D971">
        <v>5</v>
      </c>
    </row>
    <row r="972" spans="1:4" x14ac:dyDescent="0.3">
      <c r="A972">
        <v>10615</v>
      </c>
      <c r="B972">
        <v>55</v>
      </c>
      <c r="C972">
        <v>24</v>
      </c>
      <c r="D972">
        <v>5</v>
      </c>
    </row>
    <row r="973" spans="1:4" x14ac:dyDescent="0.3">
      <c r="A973">
        <v>10616</v>
      </c>
      <c r="B973">
        <v>38</v>
      </c>
      <c r="C973">
        <v>263.5</v>
      </c>
      <c r="D973">
        <v>15</v>
      </c>
    </row>
    <row r="974" spans="1:4" x14ac:dyDescent="0.3">
      <c r="A974">
        <v>10616</v>
      </c>
      <c r="B974">
        <v>56</v>
      </c>
      <c r="C974">
        <v>38</v>
      </c>
      <c r="D974">
        <v>14</v>
      </c>
    </row>
    <row r="975" spans="1:4" x14ac:dyDescent="0.3">
      <c r="A975">
        <v>10616</v>
      </c>
      <c r="B975">
        <v>70</v>
      </c>
      <c r="C975">
        <v>15</v>
      </c>
      <c r="D975">
        <v>15</v>
      </c>
    </row>
    <row r="976" spans="1:4" x14ac:dyDescent="0.3">
      <c r="A976">
        <v>10616</v>
      </c>
      <c r="B976">
        <v>71</v>
      </c>
      <c r="C976">
        <v>21.5</v>
      </c>
      <c r="D976">
        <v>15</v>
      </c>
    </row>
    <row r="977" spans="1:4" x14ac:dyDescent="0.3">
      <c r="A977">
        <v>10617</v>
      </c>
      <c r="B977">
        <v>59</v>
      </c>
      <c r="C977">
        <v>55</v>
      </c>
      <c r="D977">
        <v>30</v>
      </c>
    </row>
    <row r="978" spans="1:4" x14ac:dyDescent="0.3">
      <c r="A978">
        <v>10618</v>
      </c>
      <c r="B978">
        <v>6</v>
      </c>
      <c r="C978">
        <v>25</v>
      </c>
      <c r="D978">
        <v>70</v>
      </c>
    </row>
    <row r="979" spans="1:4" x14ac:dyDescent="0.3">
      <c r="A979">
        <v>10618</v>
      </c>
      <c r="B979">
        <v>56</v>
      </c>
      <c r="C979">
        <v>38</v>
      </c>
      <c r="D979">
        <v>20</v>
      </c>
    </row>
    <row r="980" spans="1:4" x14ac:dyDescent="0.3">
      <c r="A980">
        <v>10618</v>
      </c>
      <c r="B980">
        <v>68</v>
      </c>
      <c r="C980">
        <v>12.5</v>
      </c>
      <c r="D980">
        <v>15</v>
      </c>
    </row>
    <row r="981" spans="1:4" x14ac:dyDescent="0.3">
      <c r="A981">
        <v>10619</v>
      </c>
      <c r="B981">
        <v>21</v>
      </c>
      <c r="C981">
        <v>10</v>
      </c>
      <c r="D981">
        <v>42</v>
      </c>
    </row>
    <row r="982" spans="1:4" x14ac:dyDescent="0.3">
      <c r="A982">
        <v>10619</v>
      </c>
      <c r="B982">
        <v>22</v>
      </c>
      <c r="C982">
        <v>21</v>
      </c>
      <c r="D982">
        <v>40</v>
      </c>
    </row>
    <row r="983" spans="1:4" x14ac:dyDescent="0.3">
      <c r="A983">
        <v>10620</v>
      </c>
      <c r="B983">
        <v>24</v>
      </c>
      <c r="C983">
        <v>4.5</v>
      </c>
      <c r="D983">
        <v>5</v>
      </c>
    </row>
    <row r="984" spans="1:4" x14ac:dyDescent="0.3">
      <c r="A984">
        <v>10620</v>
      </c>
      <c r="B984">
        <v>52</v>
      </c>
      <c r="C984">
        <v>7</v>
      </c>
      <c r="D984">
        <v>5</v>
      </c>
    </row>
    <row r="985" spans="1:4" x14ac:dyDescent="0.3">
      <c r="A985">
        <v>10621</v>
      </c>
      <c r="B985">
        <v>19</v>
      </c>
      <c r="C985">
        <v>9.1999999999999993</v>
      </c>
      <c r="D985">
        <v>5</v>
      </c>
    </row>
    <row r="986" spans="1:4" x14ac:dyDescent="0.3">
      <c r="A986">
        <v>10621</v>
      </c>
      <c r="B986">
        <v>23</v>
      </c>
      <c r="C986">
        <v>9</v>
      </c>
      <c r="D986">
        <v>10</v>
      </c>
    </row>
    <row r="987" spans="1:4" x14ac:dyDescent="0.3">
      <c r="A987">
        <v>10621</v>
      </c>
      <c r="B987">
        <v>70</v>
      </c>
      <c r="C987">
        <v>15</v>
      </c>
      <c r="D987">
        <v>20</v>
      </c>
    </row>
    <row r="988" spans="1:4" x14ac:dyDescent="0.3">
      <c r="A988">
        <v>10621</v>
      </c>
      <c r="B988">
        <v>71</v>
      </c>
      <c r="C988">
        <v>21.5</v>
      </c>
      <c r="D988">
        <v>15</v>
      </c>
    </row>
    <row r="989" spans="1:4" x14ac:dyDescent="0.3">
      <c r="A989">
        <v>10622</v>
      </c>
      <c r="B989">
        <v>2</v>
      </c>
      <c r="C989">
        <v>19</v>
      </c>
      <c r="D989">
        <v>20</v>
      </c>
    </row>
    <row r="990" spans="1:4" x14ac:dyDescent="0.3">
      <c r="A990">
        <v>10622</v>
      </c>
      <c r="B990">
        <v>68</v>
      </c>
      <c r="C990">
        <v>12.5</v>
      </c>
      <c r="D990">
        <v>18</v>
      </c>
    </row>
    <row r="991" spans="1:4" x14ac:dyDescent="0.3">
      <c r="A991">
        <v>10623</v>
      </c>
      <c r="B991">
        <v>14</v>
      </c>
      <c r="C991">
        <v>23.25</v>
      </c>
      <c r="D991">
        <v>21</v>
      </c>
    </row>
    <row r="992" spans="1:4" x14ac:dyDescent="0.3">
      <c r="A992">
        <v>10623</v>
      </c>
      <c r="B992">
        <v>19</v>
      </c>
      <c r="C992">
        <v>9.1999999999999993</v>
      </c>
      <c r="D992">
        <v>15</v>
      </c>
    </row>
    <row r="993" spans="1:4" x14ac:dyDescent="0.3">
      <c r="A993">
        <v>10623</v>
      </c>
      <c r="B993">
        <v>21</v>
      </c>
      <c r="C993">
        <v>10</v>
      </c>
      <c r="D993">
        <v>25</v>
      </c>
    </row>
    <row r="994" spans="1:4" x14ac:dyDescent="0.3">
      <c r="A994">
        <v>10623</v>
      </c>
      <c r="B994">
        <v>24</v>
      </c>
      <c r="C994">
        <v>4.5</v>
      </c>
      <c r="D994">
        <v>3</v>
      </c>
    </row>
    <row r="995" spans="1:4" x14ac:dyDescent="0.3">
      <c r="A995">
        <v>10623</v>
      </c>
      <c r="B995">
        <v>35</v>
      </c>
      <c r="C995">
        <v>18</v>
      </c>
      <c r="D995">
        <v>30</v>
      </c>
    </row>
    <row r="996" spans="1:4" x14ac:dyDescent="0.3">
      <c r="A996">
        <v>10624</v>
      </c>
      <c r="B996">
        <v>28</v>
      </c>
      <c r="C996">
        <v>45.6</v>
      </c>
      <c r="D996">
        <v>10</v>
      </c>
    </row>
    <row r="997" spans="1:4" x14ac:dyDescent="0.3">
      <c r="A997">
        <v>10624</v>
      </c>
      <c r="B997">
        <v>29</v>
      </c>
      <c r="C997">
        <v>123.79</v>
      </c>
      <c r="D997">
        <v>6</v>
      </c>
    </row>
    <row r="998" spans="1:4" x14ac:dyDescent="0.3">
      <c r="A998">
        <v>10624</v>
      </c>
      <c r="B998">
        <v>44</v>
      </c>
      <c r="C998">
        <v>19.45</v>
      </c>
      <c r="D998">
        <v>10</v>
      </c>
    </row>
    <row r="999" spans="1:4" x14ac:dyDescent="0.3">
      <c r="A999">
        <v>10625</v>
      </c>
      <c r="B999">
        <v>14</v>
      </c>
      <c r="C999">
        <v>23.25</v>
      </c>
      <c r="D999">
        <v>3</v>
      </c>
    </row>
    <row r="1000" spans="1:4" x14ac:dyDescent="0.3">
      <c r="A1000">
        <v>10625</v>
      </c>
      <c r="B1000">
        <v>42</v>
      </c>
      <c r="C1000">
        <v>14</v>
      </c>
      <c r="D1000">
        <v>5</v>
      </c>
    </row>
    <row r="1001" spans="1:4" x14ac:dyDescent="0.3">
      <c r="A1001">
        <v>10625</v>
      </c>
      <c r="B1001">
        <v>60</v>
      </c>
      <c r="C1001">
        <v>34</v>
      </c>
      <c r="D1001">
        <v>10</v>
      </c>
    </row>
    <row r="1002" spans="1:4" x14ac:dyDescent="0.3">
      <c r="A1002">
        <v>10626</v>
      </c>
      <c r="B1002">
        <v>53</v>
      </c>
      <c r="C1002">
        <v>32.799999999999997</v>
      </c>
      <c r="D1002">
        <v>12</v>
      </c>
    </row>
    <row r="1003" spans="1:4" x14ac:dyDescent="0.3">
      <c r="A1003">
        <v>10626</v>
      </c>
      <c r="B1003">
        <v>60</v>
      </c>
      <c r="C1003">
        <v>34</v>
      </c>
      <c r="D1003">
        <v>20</v>
      </c>
    </row>
    <row r="1004" spans="1:4" x14ac:dyDescent="0.3">
      <c r="A1004">
        <v>10626</v>
      </c>
      <c r="B1004">
        <v>71</v>
      </c>
      <c r="C1004">
        <v>21.5</v>
      </c>
      <c r="D1004">
        <v>20</v>
      </c>
    </row>
    <row r="1005" spans="1:4" x14ac:dyDescent="0.3">
      <c r="A1005">
        <v>10627</v>
      </c>
      <c r="B1005">
        <v>62</v>
      </c>
      <c r="C1005">
        <v>49.3</v>
      </c>
      <c r="D1005">
        <v>15</v>
      </c>
    </row>
    <row r="1006" spans="1:4" x14ac:dyDescent="0.3">
      <c r="A1006">
        <v>10627</v>
      </c>
      <c r="B1006">
        <v>73</v>
      </c>
      <c r="C1006">
        <v>15</v>
      </c>
      <c r="D1006">
        <v>35</v>
      </c>
    </row>
    <row r="1007" spans="1:4" x14ac:dyDescent="0.3">
      <c r="A1007">
        <v>10628</v>
      </c>
      <c r="B1007">
        <v>1</v>
      </c>
      <c r="C1007">
        <v>18</v>
      </c>
      <c r="D1007">
        <v>25</v>
      </c>
    </row>
    <row r="1008" spans="1:4" x14ac:dyDescent="0.3">
      <c r="A1008">
        <v>10629</v>
      </c>
      <c r="B1008">
        <v>29</v>
      </c>
      <c r="C1008">
        <v>123.79</v>
      </c>
      <c r="D1008">
        <v>20</v>
      </c>
    </row>
    <row r="1009" spans="1:4" x14ac:dyDescent="0.3">
      <c r="A1009">
        <v>10629</v>
      </c>
      <c r="B1009">
        <v>64</v>
      </c>
      <c r="C1009">
        <v>33.25</v>
      </c>
      <c r="D1009">
        <v>9</v>
      </c>
    </row>
    <row r="1010" spans="1:4" x14ac:dyDescent="0.3">
      <c r="A1010">
        <v>10630</v>
      </c>
      <c r="B1010">
        <v>55</v>
      </c>
      <c r="C1010">
        <v>24</v>
      </c>
      <c r="D1010">
        <v>12</v>
      </c>
    </row>
    <row r="1011" spans="1:4" x14ac:dyDescent="0.3">
      <c r="A1011">
        <v>10630</v>
      </c>
      <c r="B1011">
        <v>76</v>
      </c>
      <c r="C1011">
        <v>18</v>
      </c>
      <c r="D1011">
        <v>35</v>
      </c>
    </row>
    <row r="1012" spans="1:4" x14ac:dyDescent="0.3">
      <c r="A1012">
        <v>10631</v>
      </c>
      <c r="B1012">
        <v>75</v>
      </c>
      <c r="C1012">
        <v>7.75</v>
      </c>
      <c r="D1012">
        <v>8</v>
      </c>
    </row>
    <row r="1013" spans="1:4" x14ac:dyDescent="0.3">
      <c r="A1013">
        <v>10632</v>
      </c>
      <c r="B1013">
        <v>2</v>
      </c>
      <c r="C1013">
        <v>19</v>
      </c>
      <c r="D1013">
        <v>30</v>
      </c>
    </row>
    <row r="1014" spans="1:4" x14ac:dyDescent="0.3">
      <c r="A1014">
        <v>10632</v>
      </c>
      <c r="B1014">
        <v>33</v>
      </c>
      <c r="C1014">
        <v>2.5</v>
      </c>
      <c r="D1014">
        <v>20</v>
      </c>
    </row>
    <row r="1015" spans="1:4" x14ac:dyDescent="0.3">
      <c r="A1015">
        <v>10633</v>
      </c>
      <c r="B1015">
        <v>12</v>
      </c>
      <c r="C1015">
        <v>38</v>
      </c>
      <c r="D1015">
        <v>36</v>
      </c>
    </row>
    <row r="1016" spans="1:4" x14ac:dyDescent="0.3">
      <c r="A1016">
        <v>10633</v>
      </c>
      <c r="B1016">
        <v>13</v>
      </c>
      <c r="C1016">
        <v>6</v>
      </c>
      <c r="D1016">
        <v>13</v>
      </c>
    </row>
    <row r="1017" spans="1:4" x14ac:dyDescent="0.3">
      <c r="A1017">
        <v>10633</v>
      </c>
      <c r="B1017">
        <v>26</v>
      </c>
      <c r="C1017">
        <v>31.23</v>
      </c>
      <c r="D1017">
        <v>35</v>
      </c>
    </row>
    <row r="1018" spans="1:4" x14ac:dyDescent="0.3">
      <c r="A1018">
        <v>10633</v>
      </c>
      <c r="B1018">
        <v>62</v>
      </c>
      <c r="C1018">
        <v>49.3</v>
      </c>
      <c r="D1018">
        <v>80</v>
      </c>
    </row>
    <row r="1019" spans="1:4" x14ac:dyDescent="0.3">
      <c r="A1019">
        <v>10634</v>
      </c>
      <c r="B1019">
        <v>7</v>
      </c>
      <c r="C1019">
        <v>30</v>
      </c>
      <c r="D1019">
        <v>35</v>
      </c>
    </row>
    <row r="1020" spans="1:4" x14ac:dyDescent="0.3">
      <c r="A1020">
        <v>10634</v>
      </c>
      <c r="B1020">
        <v>18</v>
      </c>
      <c r="C1020">
        <v>62.5</v>
      </c>
      <c r="D1020">
        <v>50</v>
      </c>
    </row>
    <row r="1021" spans="1:4" x14ac:dyDescent="0.3">
      <c r="A1021">
        <v>10634</v>
      </c>
      <c r="B1021">
        <v>51</v>
      </c>
      <c r="C1021">
        <v>53</v>
      </c>
      <c r="D1021">
        <v>15</v>
      </c>
    </row>
    <row r="1022" spans="1:4" x14ac:dyDescent="0.3">
      <c r="A1022">
        <v>10634</v>
      </c>
      <c r="B1022">
        <v>75</v>
      </c>
      <c r="C1022">
        <v>7.75</v>
      </c>
      <c r="D1022">
        <v>2</v>
      </c>
    </row>
    <row r="1023" spans="1:4" x14ac:dyDescent="0.3">
      <c r="A1023">
        <v>10635</v>
      </c>
      <c r="B1023">
        <v>4</v>
      </c>
      <c r="C1023">
        <v>22</v>
      </c>
      <c r="D1023">
        <v>10</v>
      </c>
    </row>
    <row r="1024" spans="1:4" x14ac:dyDescent="0.3">
      <c r="A1024">
        <v>10635</v>
      </c>
      <c r="B1024">
        <v>5</v>
      </c>
      <c r="C1024">
        <v>21.35</v>
      </c>
      <c r="D1024">
        <v>15</v>
      </c>
    </row>
    <row r="1025" spans="1:4" x14ac:dyDescent="0.3">
      <c r="A1025">
        <v>10635</v>
      </c>
      <c r="B1025">
        <v>22</v>
      </c>
      <c r="C1025">
        <v>21</v>
      </c>
      <c r="D1025">
        <v>40</v>
      </c>
    </row>
    <row r="1026" spans="1:4" x14ac:dyDescent="0.3">
      <c r="A1026">
        <v>10636</v>
      </c>
      <c r="B1026">
        <v>4</v>
      </c>
      <c r="C1026">
        <v>22</v>
      </c>
      <c r="D1026">
        <v>25</v>
      </c>
    </row>
    <row r="1027" spans="1:4" x14ac:dyDescent="0.3">
      <c r="A1027">
        <v>10636</v>
      </c>
      <c r="B1027">
        <v>58</v>
      </c>
      <c r="C1027">
        <v>13.25</v>
      </c>
      <c r="D1027">
        <v>6</v>
      </c>
    </row>
    <row r="1028" spans="1:4" x14ac:dyDescent="0.3">
      <c r="A1028">
        <v>10637</v>
      </c>
      <c r="B1028">
        <v>11</v>
      </c>
      <c r="C1028">
        <v>21</v>
      </c>
      <c r="D1028">
        <v>10</v>
      </c>
    </row>
    <row r="1029" spans="1:4" x14ac:dyDescent="0.3">
      <c r="A1029">
        <v>10637</v>
      </c>
      <c r="B1029">
        <v>50</v>
      </c>
      <c r="C1029">
        <v>16.25</v>
      </c>
      <c r="D1029">
        <v>25</v>
      </c>
    </row>
    <row r="1030" spans="1:4" x14ac:dyDescent="0.3">
      <c r="A1030">
        <v>10637</v>
      </c>
      <c r="B1030">
        <v>56</v>
      </c>
      <c r="C1030">
        <v>38</v>
      </c>
      <c r="D1030">
        <v>60</v>
      </c>
    </row>
    <row r="1031" spans="1:4" x14ac:dyDescent="0.3">
      <c r="A1031">
        <v>10638</v>
      </c>
      <c r="B1031">
        <v>45</v>
      </c>
      <c r="C1031">
        <v>9.5</v>
      </c>
      <c r="D1031">
        <v>20</v>
      </c>
    </row>
    <row r="1032" spans="1:4" x14ac:dyDescent="0.3">
      <c r="A1032">
        <v>10638</v>
      </c>
      <c r="B1032">
        <v>65</v>
      </c>
      <c r="C1032">
        <v>21.05</v>
      </c>
      <c r="D1032">
        <v>21</v>
      </c>
    </row>
    <row r="1033" spans="1:4" x14ac:dyDescent="0.3">
      <c r="A1033">
        <v>10638</v>
      </c>
      <c r="B1033">
        <v>72</v>
      </c>
      <c r="C1033">
        <v>34.799999999999997</v>
      </c>
      <c r="D1033">
        <v>60</v>
      </c>
    </row>
    <row r="1034" spans="1:4" x14ac:dyDescent="0.3">
      <c r="A1034">
        <v>10639</v>
      </c>
      <c r="B1034">
        <v>18</v>
      </c>
      <c r="C1034">
        <v>62.5</v>
      </c>
      <c r="D1034">
        <v>8</v>
      </c>
    </row>
    <row r="1035" spans="1:4" x14ac:dyDescent="0.3">
      <c r="A1035">
        <v>10640</v>
      </c>
      <c r="B1035">
        <v>69</v>
      </c>
      <c r="C1035">
        <v>36</v>
      </c>
      <c r="D1035">
        <v>20</v>
      </c>
    </row>
    <row r="1036" spans="1:4" x14ac:dyDescent="0.3">
      <c r="A1036">
        <v>10640</v>
      </c>
      <c r="B1036">
        <v>70</v>
      </c>
      <c r="C1036">
        <v>15</v>
      </c>
      <c r="D1036">
        <v>15</v>
      </c>
    </row>
    <row r="1037" spans="1:4" x14ac:dyDescent="0.3">
      <c r="A1037">
        <v>10641</v>
      </c>
      <c r="B1037">
        <v>2</v>
      </c>
      <c r="C1037">
        <v>19</v>
      </c>
      <c r="D1037">
        <v>50</v>
      </c>
    </row>
    <row r="1038" spans="1:4" x14ac:dyDescent="0.3">
      <c r="A1038">
        <v>10641</v>
      </c>
      <c r="B1038">
        <v>40</v>
      </c>
      <c r="C1038">
        <v>18.399999999999999</v>
      </c>
      <c r="D1038">
        <v>60</v>
      </c>
    </row>
    <row r="1039" spans="1:4" x14ac:dyDescent="0.3">
      <c r="A1039">
        <v>10642</v>
      </c>
      <c r="B1039">
        <v>21</v>
      </c>
      <c r="C1039">
        <v>10</v>
      </c>
      <c r="D1039">
        <v>30</v>
      </c>
    </row>
    <row r="1040" spans="1:4" x14ac:dyDescent="0.3">
      <c r="A1040">
        <v>10642</v>
      </c>
      <c r="B1040">
        <v>61</v>
      </c>
      <c r="C1040">
        <v>28.5</v>
      </c>
      <c r="D1040">
        <v>20</v>
      </c>
    </row>
    <row r="1041" spans="1:4" x14ac:dyDescent="0.3">
      <c r="A1041">
        <v>10643</v>
      </c>
      <c r="B1041">
        <v>28</v>
      </c>
      <c r="C1041">
        <v>45.6</v>
      </c>
      <c r="D1041">
        <v>15</v>
      </c>
    </row>
    <row r="1042" spans="1:4" x14ac:dyDescent="0.3">
      <c r="A1042">
        <v>10643</v>
      </c>
      <c r="B1042">
        <v>39</v>
      </c>
      <c r="C1042">
        <v>18</v>
      </c>
      <c r="D1042">
        <v>21</v>
      </c>
    </row>
    <row r="1043" spans="1:4" x14ac:dyDescent="0.3">
      <c r="A1043">
        <v>10643</v>
      </c>
      <c r="B1043">
        <v>46</v>
      </c>
      <c r="C1043">
        <v>12</v>
      </c>
      <c r="D1043">
        <v>2</v>
      </c>
    </row>
    <row r="1044" spans="1:4" x14ac:dyDescent="0.3">
      <c r="A1044">
        <v>10644</v>
      </c>
      <c r="B1044">
        <v>18</v>
      </c>
      <c r="C1044">
        <v>62.5</v>
      </c>
      <c r="D1044">
        <v>4</v>
      </c>
    </row>
    <row r="1045" spans="1:4" x14ac:dyDescent="0.3">
      <c r="A1045">
        <v>10644</v>
      </c>
      <c r="B1045">
        <v>43</v>
      </c>
      <c r="C1045">
        <v>46</v>
      </c>
      <c r="D1045">
        <v>20</v>
      </c>
    </row>
    <row r="1046" spans="1:4" x14ac:dyDescent="0.3">
      <c r="A1046">
        <v>10644</v>
      </c>
      <c r="B1046">
        <v>46</v>
      </c>
      <c r="C1046">
        <v>12</v>
      </c>
      <c r="D1046">
        <v>21</v>
      </c>
    </row>
    <row r="1047" spans="1:4" x14ac:dyDescent="0.3">
      <c r="A1047">
        <v>10645</v>
      </c>
      <c r="B1047">
        <v>18</v>
      </c>
      <c r="C1047">
        <v>62.5</v>
      </c>
      <c r="D1047">
        <v>20</v>
      </c>
    </row>
    <row r="1048" spans="1:4" x14ac:dyDescent="0.3">
      <c r="A1048">
        <v>10645</v>
      </c>
      <c r="B1048">
        <v>36</v>
      </c>
      <c r="C1048">
        <v>19</v>
      </c>
      <c r="D1048">
        <v>15</v>
      </c>
    </row>
    <row r="1049" spans="1:4" x14ac:dyDescent="0.3">
      <c r="A1049">
        <v>10646</v>
      </c>
      <c r="B1049">
        <v>1</v>
      </c>
      <c r="C1049">
        <v>18</v>
      </c>
      <c r="D1049">
        <v>15</v>
      </c>
    </row>
    <row r="1050" spans="1:4" x14ac:dyDescent="0.3">
      <c r="A1050">
        <v>10646</v>
      </c>
      <c r="B1050">
        <v>10</v>
      </c>
      <c r="C1050">
        <v>31</v>
      </c>
      <c r="D1050">
        <v>18</v>
      </c>
    </row>
    <row r="1051" spans="1:4" x14ac:dyDescent="0.3">
      <c r="A1051">
        <v>10646</v>
      </c>
      <c r="B1051">
        <v>71</v>
      </c>
      <c r="C1051">
        <v>21.5</v>
      </c>
      <c r="D1051">
        <v>30</v>
      </c>
    </row>
    <row r="1052" spans="1:4" x14ac:dyDescent="0.3">
      <c r="A1052">
        <v>10646</v>
      </c>
      <c r="B1052">
        <v>77</v>
      </c>
      <c r="C1052">
        <v>13</v>
      </c>
      <c r="D1052">
        <v>35</v>
      </c>
    </row>
    <row r="1053" spans="1:4" x14ac:dyDescent="0.3">
      <c r="A1053">
        <v>10647</v>
      </c>
      <c r="B1053">
        <v>19</v>
      </c>
      <c r="C1053">
        <v>9.1999999999999993</v>
      </c>
      <c r="D1053">
        <v>30</v>
      </c>
    </row>
    <row r="1054" spans="1:4" x14ac:dyDescent="0.3">
      <c r="A1054">
        <v>10647</v>
      </c>
      <c r="B1054">
        <v>39</v>
      </c>
      <c r="C1054">
        <v>18</v>
      </c>
      <c r="D1054">
        <v>20</v>
      </c>
    </row>
    <row r="1055" spans="1:4" x14ac:dyDescent="0.3">
      <c r="A1055">
        <v>10648</v>
      </c>
      <c r="B1055">
        <v>22</v>
      </c>
      <c r="C1055">
        <v>21</v>
      </c>
      <c r="D1055">
        <v>15</v>
      </c>
    </row>
    <row r="1056" spans="1:4" x14ac:dyDescent="0.3">
      <c r="A1056">
        <v>10648</v>
      </c>
      <c r="B1056">
        <v>24</v>
      </c>
      <c r="C1056">
        <v>4.5</v>
      </c>
      <c r="D1056">
        <v>15</v>
      </c>
    </row>
    <row r="1057" spans="1:4" x14ac:dyDescent="0.3">
      <c r="A1057">
        <v>10649</v>
      </c>
      <c r="B1057">
        <v>28</v>
      </c>
      <c r="C1057">
        <v>45.6</v>
      </c>
      <c r="D1057">
        <v>20</v>
      </c>
    </row>
    <row r="1058" spans="1:4" x14ac:dyDescent="0.3">
      <c r="A1058">
        <v>10649</v>
      </c>
      <c r="B1058">
        <v>72</v>
      </c>
      <c r="C1058">
        <v>34.799999999999997</v>
      </c>
      <c r="D1058">
        <v>15</v>
      </c>
    </row>
    <row r="1059" spans="1:4" x14ac:dyDescent="0.3">
      <c r="A1059">
        <v>10650</v>
      </c>
      <c r="B1059">
        <v>30</v>
      </c>
      <c r="C1059">
        <v>25.89</v>
      </c>
      <c r="D1059">
        <v>30</v>
      </c>
    </row>
    <row r="1060" spans="1:4" x14ac:dyDescent="0.3">
      <c r="A1060">
        <v>10650</v>
      </c>
      <c r="B1060">
        <v>53</v>
      </c>
      <c r="C1060">
        <v>32.799999999999997</v>
      </c>
      <c r="D1060">
        <v>25</v>
      </c>
    </row>
    <row r="1061" spans="1:4" x14ac:dyDescent="0.3">
      <c r="A1061">
        <v>10650</v>
      </c>
      <c r="B1061">
        <v>54</v>
      </c>
      <c r="C1061">
        <v>7.45</v>
      </c>
      <c r="D1061">
        <v>30</v>
      </c>
    </row>
    <row r="1062" spans="1:4" x14ac:dyDescent="0.3">
      <c r="A1062">
        <v>10651</v>
      </c>
      <c r="B1062">
        <v>19</v>
      </c>
      <c r="C1062">
        <v>9.1999999999999993</v>
      </c>
      <c r="D1062">
        <v>12</v>
      </c>
    </row>
    <row r="1063" spans="1:4" x14ac:dyDescent="0.3">
      <c r="A1063">
        <v>10651</v>
      </c>
      <c r="B1063">
        <v>22</v>
      </c>
      <c r="C1063">
        <v>21</v>
      </c>
      <c r="D1063">
        <v>20</v>
      </c>
    </row>
    <row r="1064" spans="1:4" x14ac:dyDescent="0.3">
      <c r="A1064">
        <v>10652</v>
      </c>
      <c r="B1064">
        <v>30</v>
      </c>
      <c r="C1064">
        <v>25.89</v>
      </c>
      <c r="D1064">
        <v>2</v>
      </c>
    </row>
    <row r="1065" spans="1:4" x14ac:dyDescent="0.3">
      <c r="A1065">
        <v>10652</v>
      </c>
      <c r="B1065">
        <v>42</v>
      </c>
      <c r="C1065">
        <v>14</v>
      </c>
      <c r="D1065">
        <v>20</v>
      </c>
    </row>
    <row r="1066" spans="1:4" x14ac:dyDescent="0.3">
      <c r="A1066">
        <v>10653</v>
      </c>
      <c r="B1066">
        <v>16</v>
      </c>
      <c r="C1066">
        <v>17.45</v>
      </c>
      <c r="D1066">
        <v>30</v>
      </c>
    </row>
    <row r="1067" spans="1:4" x14ac:dyDescent="0.3">
      <c r="A1067">
        <v>10653</v>
      </c>
      <c r="B1067">
        <v>60</v>
      </c>
      <c r="C1067">
        <v>34</v>
      </c>
      <c r="D1067">
        <v>20</v>
      </c>
    </row>
    <row r="1068" spans="1:4" x14ac:dyDescent="0.3">
      <c r="A1068">
        <v>10654</v>
      </c>
      <c r="B1068">
        <v>4</v>
      </c>
      <c r="C1068">
        <v>22</v>
      </c>
      <c r="D1068">
        <v>12</v>
      </c>
    </row>
    <row r="1069" spans="1:4" x14ac:dyDescent="0.3">
      <c r="A1069">
        <v>10654</v>
      </c>
      <c r="B1069">
        <v>39</v>
      </c>
      <c r="C1069">
        <v>18</v>
      </c>
      <c r="D1069">
        <v>20</v>
      </c>
    </row>
    <row r="1070" spans="1:4" x14ac:dyDescent="0.3">
      <c r="A1070">
        <v>10654</v>
      </c>
      <c r="B1070">
        <v>54</v>
      </c>
      <c r="C1070">
        <v>7.45</v>
      </c>
      <c r="D1070">
        <v>6</v>
      </c>
    </row>
    <row r="1071" spans="1:4" x14ac:dyDescent="0.3">
      <c r="A1071">
        <v>10655</v>
      </c>
      <c r="B1071">
        <v>41</v>
      </c>
      <c r="C1071">
        <v>9.65</v>
      </c>
      <c r="D1071">
        <v>20</v>
      </c>
    </row>
    <row r="1072" spans="1:4" x14ac:dyDescent="0.3">
      <c r="A1072">
        <v>10656</v>
      </c>
      <c r="B1072">
        <v>14</v>
      </c>
      <c r="C1072">
        <v>23.25</v>
      </c>
      <c r="D1072">
        <v>3</v>
      </c>
    </row>
    <row r="1073" spans="1:4" x14ac:dyDescent="0.3">
      <c r="A1073">
        <v>10656</v>
      </c>
      <c r="B1073">
        <v>44</v>
      </c>
      <c r="C1073">
        <v>19.45</v>
      </c>
      <c r="D1073">
        <v>28</v>
      </c>
    </row>
    <row r="1074" spans="1:4" x14ac:dyDescent="0.3">
      <c r="A1074">
        <v>10656</v>
      </c>
      <c r="B1074">
        <v>47</v>
      </c>
      <c r="C1074">
        <v>9.5</v>
      </c>
      <c r="D1074">
        <v>6</v>
      </c>
    </row>
    <row r="1075" spans="1:4" x14ac:dyDescent="0.3">
      <c r="A1075">
        <v>10657</v>
      </c>
      <c r="B1075">
        <v>15</v>
      </c>
      <c r="C1075">
        <v>15.5</v>
      </c>
      <c r="D1075">
        <v>50</v>
      </c>
    </row>
    <row r="1076" spans="1:4" x14ac:dyDescent="0.3">
      <c r="A1076">
        <v>10657</v>
      </c>
      <c r="B1076">
        <v>41</v>
      </c>
      <c r="C1076">
        <v>9.65</v>
      </c>
      <c r="D1076">
        <v>24</v>
      </c>
    </row>
    <row r="1077" spans="1:4" x14ac:dyDescent="0.3">
      <c r="A1077">
        <v>10657</v>
      </c>
      <c r="B1077">
        <v>46</v>
      </c>
      <c r="C1077">
        <v>12</v>
      </c>
      <c r="D1077">
        <v>45</v>
      </c>
    </row>
    <row r="1078" spans="1:4" x14ac:dyDescent="0.3">
      <c r="A1078">
        <v>10657</v>
      </c>
      <c r="B1078">
        <v>47</v>
      </c>
      <c r="C1078">
        <v>9.5</v>
      </c>
      <c r="D1078">
        <v>10</v>
      </c>
    </row>
    <row r="1079" spans="1:4" x14ac:dyDescent="0.3">
      <c r="A1079">
        <v>10657</v>
      </c>
      <c r="B1079">
        <v>56</v>
      </c>
      <c r="C1079">
        <v>38</v>
      </c>
      <c r="D1079">
        <v>45</v>
      </c>
    </row>
    <row r="1080" spans="1:4" x14ac:dyDescent="0.3">
      <c r="A1080">
        <v>10657</v>
      </c>
      <c r="B1080">
        <v>60</v>
      </c>
      <c r="C1080">
        <v>34</v>
      </c>
      <c r="D1080">
        <v>30</v>
      </c>
    </row>
    <row r="1081" spans="1:4" x14ac:dyDescent="0.3">
      <c r="A1081">
        <v>10658</v>
      </c>
      <c r="B1081">
        <v>21</v>
      </c>
      <c r="C1081">
        <v>10</v>
      </c>
      <c r="D1081">
        <v>60</v>
      </c>
    </row>
    <row r="1082" spans="1:4" x14ac:dyDescent="0.3">
      <c r="A1082">
        <v>10658</v>
      </c>
      <c r="B1082">
        <v>40</v>
      </c>
      <c r="C1082">
        <v>18.399999999999999</v>
      </c>
      <c r="D1082">
        <v>70</v>
      </c>
    </row>
    <row r="1083" spans="1:4" x14ac:dyDescent="0.3">
      <c r="A1083">
        <v>10658</v>
      </c>
      <c r="B1083">
        <v>60</v>
      </c>
      <c r="C1083">
        <v>34</v>
      </c>
      <c r="D1083">
        <v>55</v>
      </c>
    </row>
    <row r="1084" spans="1:4" x14ac:dyDescent="0.3">
      <c r="A1084">
        <v>10658</v>
      </c>
      <c r="B1084">
        <v>77</v>
      </c>
      <c r="C1084">
        <v>13</v>
      </c>
      <c r="D1084">
        <v>70</v>
      </c>
    </row>
    <row r="1085" spans="1:4" x14ac:dyDescent="0.3">
      <c r="A1085">
        <v>10659</v>
      </c>
      <c r="B1085">
        <v>31</v>
      </c>
      <c r="C1085">
        <v>12.5</v>
      </c>
      <c r="D1085">
        <v>20</v>
      </c>
    </row>
    <row r="1086" spans="1:4" x14ac:dyDescent="0.3">
      <c r="A1086">
        <v>10659</v>
      </c>
      <c r="B1086">
        <v>40</v>
      </c>
      <c r="C1086">
        <v>18.399999999999999</v>
      </c>
      <c r="D1086">
        <v>24</v>
      </c>
    </row>
    <row r="1087" spans="1:4" x14ac:dyDescent="0.3">
      <c r="A1087">
        <v>10659</v>
      </c>
      <c r="B1087">
        <v>70</v>
      </c>
      <c r="C1087">
        <v>15</v>
      </c>
      <c r="D1087">
        <v>40</v>
      </c>
    </row>
    <row r="1088" spans="1:4" x14ac:dyDescent="0.3">
      <c r="A1088">
        <v>10660</v>
      </c>
      <c r="B1088">
        <v>20</v>
      </c>
      <c r="C1088">
        <v>81</v>
      </c>
      <c r="D1088">
        <v>21</v>
      </c>
    </row>
    <row r="1089" spans="1:4" x14ac:dyDescent="0.3">
      <c r="A1089">
        <v>10661</v>
      </c>
      <c r="B1089">
        <v>39</v>
      </c>
      <c r="C1089">
        <v>18</v>
      </c>
      <c r="D1089">
        <v>3</v>
      </c>
    </row>
    <row r="1090" spans="1:4" x14ac:dyDescent="0.3">
      <c r="A1090">
        <v>10661</v>
      </c>
      <c r="B1090">
        <v>58</v>
      </c>
      <c r="C1090">
        <v>13.25</v>
      </c>
      <c r="D1090">
        <v>49</v>
      </c>
    </row>
    <row r="1091" spans="1:4" x14ac:dyDescent="0.3">
      <c r="A1091">
        <v>10662</v>
      </c>
      <c r="B1091">
        <v>68</v>
      </c>
      <c r="C1091">
        <v>12.5</v>
      </c>
      <c r="D1091">
        <v>10</v>
      </c>
    </row>
    <row r="1092" spans="1:4" x14ac:dyDescent="0.3">
      <c r="A1092">
        <v>10663</v>
      </c>
      <c r="B1092">
        <v>40</v>
      </c>
      <c r="C1092">
        <v>18.399999999999999</v>
      </c>
      <c r="D1092">
        <v>30</v>
      </c>
    </row>
    <row r="1093" spans="1:4" x14ac:dyDescent="0.3">
      <c r="A1093">
        <v>10663</v>
      </c>
      <c r="B1093">
        <v>42</v>
      </c>
      <c r="C1093">
        <v>14</v>
      </c>
      <c r="D1093">
        <v>30</v>
      </c>
    </row>
    <row r="1094" spans="1:4" x14ac:dyDescent="0.3">
      <c r="A1094">
        <v>10663</v>
      </c>
      <c r="B1094">
        <v>51</v>
      </c>
      <c r="C1094">
        <v>53</v>
      </c>
      <c r="D1094">
        <v>20</v>
      </c>
    </row>
    <row r="1095" spans="1:4" x14ac:dyDescent="0.3">
      <c r="A1095">
        <v>10664</v>
      </c>
      <c r="B1095">
        <v>10</v>
      </c>
      <c r="C1095">
        <v>31</v>
      </c>
      <c r="D1095">
        <v>24</v>
      </c>
    </row>
    <row r="1096" spans="1:4" x14ac:dyDescent="0.3">
      <c r="A1096">
        <v>10664</v>
      </c>
      <c r="B1096">
        <v>56</v>
      </c>
      <c r="C1096">
        <v>38</v>
      </c>
      <c r="D1096">
        <v>12</v>
      </c>
    </row>
    <row r="1097" spans="1:4" x14ac:dyDescent="0.3">
      <c r="A1097">
        <v>10664</v>
      </c>
      <c r="B1097">
        <v>65</v>
      </c>
      <c r="C1097">
        <v>21.05</v>
      </c>
      <c r="D1097">
        <v>15</v>
      </c>
    </row>
    <row r="1098" spans="1:4" x14ac:dyDescent="0.3">
      <c r="A1098">
        <v>10665</v>
      </c>
      <c r="B1098">
        <v>51</v>
      </c>
      <c r="C1098">
        <v>53</v>
      </c>
      <c r="D1098">
        <v>20</v>
      </c>
    </row>
    <row r="1099" spans="1:4" x14ac:dyDescent="0.3">
      <c r="A1099">
        <v>10665</v>
      </c>
      <c r="B1099">
        <v>59</v>
      </c>
      <c r="C1099">
        <v>55</v>
      </c>
      <c r="D1099">
        <v>1</v>
      </c>
    </row>
    <row r="1100" spans="1:4" x14ac:dyDescent="0.3">
      <c r="A1100">
        <v>10665</v>
      </c>
      <c r="B1100">
        <v>76</v>
      </c>
      <c r="C1100">
        <v>18</v>
      </c>
      <c r="D1100">
        <v>10</v>
      </c>
    </row>
    <row r="1101" spans="1:4" x14ac:dyDescent="0.3">
      <c r="A1101">
        <v>10666</v>
      </c>
      <c r="B1101">
        <v>29</v>
      </c>
      <c r="C1101">
        <v>123.79</v>
      </c>
      <c r="D1101">
        <v>36</v>
      </c>
    </row>
    <row r="1102" spans="1:4" x14ac:dyDescent="0.3">
      <c r="A1102">
        <v>10666</v>
      </c>
      <c r="B1102">
        <v>65</v>
      </c>
      <c r="C1102">
        <v>21.05</v>
      </c>
      <c r="D1102">
        <v>10</v>
      </c>
    </row>
    <row r="1103" spans="1:4" x14ac:dyDescent="0.3">
      <c r="A1103">
        <v>10667</v>
      </c>
      <c r="B1103">
        <v>69</v>
      </c>
      <c r="C1103">
        <v>36</v>
      </c>
      <c r="D1103">
        <v>45</v>
      </c>
    </row>
    <row r="1104" spans="1:4" x14ac:dyDescent="0.3">
      <c r="A1104">
        <v>10667</v>
      </c>
      <c r="B1104">
        <v>71</v>
      </c>
      <c r="C1104">
        <v>21.5</v>
      </c>
      <c r="D1104">
        <v>14</v>
      </c>
    </row>
    <row r="1105" spans="1:4" x14ac:dyDescent="0.3">
      <c r="A1105">
        <v>10668</v>
      </c>
      <c r="B1105">
        <v>31</v>
      </c>
      <c r="C1105">
        <v>12.5</v>
      </c>
      <c r="D1105">
        <v>8</v>
      </c>
    </row>
    <row r="1106" spans="1:4" x14ac:dyDescent="0.3">
      <c r="A1106">
        <v>10668</v>
      </c>
      <c r="B1106">
        <v>55</v>
      </c>
      <c r="C1106">
        <v>24</v>
      </c>
      <c r="D1106">
        <v>4</v>
      </c>
    </row>
    <row r="1107" spans="1:4" x14ac:dyDescent="0.3">
      <c r="A1107">
        <v>10668</v>
      </c>
      <c r="B1107">
        <v>64</v>
      </c>
      <c r="C1107">
        <v>33.25</v>
      </c>
      <c r="D1107">
        <v>15</v>
      </c>
    </row>
    <row r="1108" spans="1:4" x14ac:dyDescent="0.3">
      <c r="A1108">
        <v>10669</v>
      </c>
      <c r="B1108">
        <v>36</v>
      </c>
      <c r="C1108">
        <v>19</v>
      </c>
      <c r="D1108">
        <v>30</v>
      </c>
    </row>
    <row r="1109" spans="1:4" x14ac:dyDescent="0.3">
      <c r="A1109">
        <v>10670</v>
      </c>
      <c r="B1109">
        <v>23</v>
      </c>
      <c r="C1109">
        <v>9</v>
      </c>
      <c r="D1109">
        <v>32</v>
      </c>
    </row>
    <row r="1110" spans="1:4" x14ac:dyDescent="0.3">
      <c r="A1110">
        <v>10670</v>
      </c>
      <c r="B1110">
        <v>46</v>
      </c>
      <c r="C1110">
        <v>12</v>
      </c>
      <c r="D1110">
        <v>60</v>
      </c>
    </row>
    <row r="1111" spans="1:4" x14ac:dyDescent="0.3">
      <c r="A1111">
        <v>10670</v>
      </c>
      <c r="B1111">
        <v>67</v>
      </c>
      <c r="C1111">
        <v>14</v>
      </c>
      <c r="D1111">
        <v>25</v>
      </c>
    </row>
    <row r="1112" spans="1:4" x14ac:dyDescent="0.3">
      <c r="A1112">
        <v>10670</v>
      </c>
      <c r="B1112">
        <v>73</v>
      </c>
      <c r="C1112">
        <v>15</v>
      </c>
      <c r="D1112">
        <v>50</v>
      </c>
    </row>
    <row r="1113" spans="1:4" x14ac:dyDescent="0.3">
      <c r="A1113">
        <v>10670</v>
      </c>
      <c r="B1113">
        <v>75</v>
      </c>
      <c r="C1113">
        <v>7.75</v>
      </c>
      <c r="D1113">
        <v>25</v>
      </c>
    </row>
    <row r="1114" spans="1:4" x14ac:dyDescent="0.3">
      <c r="A1114">
        <v>10671</v>
      </c>
      <c r="B1114">
        <v>16</v>
      </c>
      <c r="C1114">
        <v>17.45</v>
      </c>
      <c r="D1114">
        <v>10</v>
      </c>
    </row>
    <row r="1115" spans="1:4" x14ac:dyDescent="0.3">
      <c r="A1115">
        <v>10671</v>
      </c>
      <c r="B1115">
        <v>62</v>
      </c>
      <c r="C1115">
        <v>49.3</v>
      </c>
      <c r="D1115">
        <v>10</v>
      </c>
    </row>
    <row r="1116" spans="1:4" x14ac:dyDescent="0.3">
      <c r="A1116">
        <v>10671</v>
      </c>
      <c r="B1116">
        <v>65</v>
      </c>
      <c r="C1116">
        <v>21.05</v>
      </c>
      <c r="D1116">
        <v>12</v>
      </c>
    </row>
    <row r="1117" spans="1:4" x14ac:dyDescent="0.3">
      <c r="A1117">
        <v>10672</v>
      </c>
      <c r="B1117">
        <v>38</v>
      </c>
      <c r="C1117">
        <v>263.5</v>
      </c>
      <c r="D1117">
        <v>15</v>
      </c>
    </row>
    <row r="1118" spans="1:4" x14ac:dyDescent="0.3">
      <c r="A1118">
        <v>10672</v>
      </c>
      <c r="B1118">
        <v>71</v>
      </c>
      <c r="C1118">
        <v>21.5</v>
      </c>
      <c r="D1118">
        <v>12</v>
      </c>
    </row>
    <row r="1119" spans="1:4" x14ac:dyDescent="0.3">
      <c r="A1119">
        <v>10673</v>
      </c>
      <c r="B1119">
        <v>16</v>
      </c>
      <c r="C1119">
        <v>17.45</v>
      </c>
      <c r="D1119">
        <v>3</v>
      </c>
    </row>
    <row r="1120" spans="1:4" x14ac:dyDescent="0.3">
      <c r="A1120">
        <v>10673</v>
      </c>
      <c r="B1120">
        <v>42</v>
      </c>
      <c r="C1120">
        <v>14</v>
      </c>
      <c r="D1120">
        <v>6</v>
      </c>
    </row>
    <row r="1121" spans="1:4" x14ac:dyDescent="0.3">
      <c r="A1121">
        <v>10673</v>
      </c>
      <c r="B1121">
        <v>43</v>
      </c>
      <c r="C1121">
        <v>46</v>
      </c>
      <c r="D1121">
        <v>6</v>
      </c>
    </row>
    <row r="1122" spans="1:4" x14ac:dyDescent="0.3">
      <c r="A1122">
        <v>10674</v>
      </c>
      <c r="B1122">
        <v>23</v>
      </c>
      <c r="C1122">
        <v>9</v>
      </c>
      <c r="D1122">
        <v>5</v>
      </c>
    </row>
    <row r="1123" spans="1:4" x14ac:dyDescent="0.3">
      <c r="A1123">
        <v>10675</v>
      </c>
      <c r="B1123">
        <v>14</v>
      </c>
      <c r="C1123">
        <v>23.25</v>
      </c>
      <c r="D1123">
        <v>30</v>
      </c>
    </row>
    <row r="1124" spans="1:4" x14ac:dyDescent="0.3">
      <c r="A1124">
        <v>10675</v>
      </c>
      <c r="B1124">
        <v>53</v>
      </c>
      <c r="C1124">
        <v>32.799999999999997</v>
      </c>
      <c r="D1124">
        <v>10</v>
      </c>
    </row>
    <row r="1125" spans="1:4" x14ac:dyDescent="0.3">
      <c r="A1125">
        <v>10675</v>
      </c>
      <c r="B1125">
        <v>58</v>
      </c>
      <c r="C1125">
        <v>13.25</v>
      </c>
      <c r="D1125">
        <v>30</v>
      </c>
    </row>
    <row r="1126" spans="1:4" x14ac:dyDescent="0.3">
      <c r="A1126">
        <v>10676</v>
      </c>
      <c r="B1126">
        <v>10</v>
      </c>
      <c r="C1126">
        <v>31</v>
      </c>
      <c r="D1126">
        <v>2</v>
      </c>
    </row>
    <row r="1127" spans="1:4" x14ac:dyDescent="0.3">
      <c r="A1127">
        <v>10676</v>
      </c>
      <c r="B1127">
        <v>19</v>
      </c>
      <c r="C1127">
        <v>9.1999999999999993</v>
      </c>
      <c r="D1127">
        <v>7</v>
      </c>
    </row>
    <row r="1128" spans="1:4" x14ac:dyDescent="0.3">
      <c r="A1128">
        <v>10676</v>
      </c>
      <c r="B1128">
        <v>44</v>
      </c>
      <c r="C1128">
        <v>19.45</v>
      </c>
      <c r="D1128">
        <v>21</v>
      </c>
    </row>
    <row r="1129" spans="1:4" x14ac:dyDescent="0.3">
      <c r="A1129">
        <v>10677</v>
      </c>
      <c r="B1129">
        <v>26</v>
      </c>
      <c r="C1129">
        <v>31.23</v>
      </c>
      <c r="D1129">
        <v>30</v>
      </c>
    </row>
    <row r="1130" spans="1:4" x14ac:dyDescent="0.3">
      <c r="A1130">
        <v>10677</v>
      </c>
      <c r="B1130">
        <v>33</v>
      </c>
      <c r="C1130">
        <v>2.5</v>
      </c>
      <c r="D1130">
        <v>8</v>
      </c>
    </row>
    <row r="1131" spans="1:4" x14ac:dyDescent="0.3">
      <c r="A1131">
        <v>10678</v>
      </c>
      <c r="B1131">
        <v>12</v>
      </c>
      <c r="C1131">
        <v>38</v>
      </c>
      <c r="D1131">
        <v>100</v>
      </c>
    </row>
    <row r="1132" spans="1:4" x14ac:dyDescent="0.3">
      <c r="A1132">
        <v>10678</v>
      </c>
      <c r="B1132">
        <v>33</v>
      </c>
      <c r="C1132">
        <v>2.5</v>
      </c>
      <c r="D1132">
        <v>30</v>
      </c>
    </row>
    <row r="1133" spans="1:4" x14ac:dyDescent="0.3">
      <c r="A1133">
        <v>10678</v>
      </c>
      <c r="B1133">
        <v>41</v>
      </c>
      <c r="C1133">
        <v>9.65</v>
      </c>
      <c r="D1133">
        <v>120</v>
      </c>
    </row>
    <row r="1134" spans="1:4" x14ac:dyDescent="0.3">
      <c r="A1134">
        <v>10678</v>
      </c>
      <c r="B1134">
        <v>54</v>
      </c>
      <c r="C1134">
        <v>7.45</v>
      </c>
      <c r="D1134">
        <v>30</v>
      </c>
    </row>
    <row r="1135" spans="1:4" x14ac:dyDescent="0.3">
      <c r="A1135">
        <v>10679</v>
      </c>
      <c r="B1135">
        <v>59</v>
      </c>
      <c r="C1135">
        <v>55</v>
      </c>
      <c r="D1135">
        <v>12</v>
      </c>
    </row>
    <row r="1136" spans="1:4" x14ac:dyDescent="0.3">
      <c r="A1136">
        <v>10680</v>
      </c>
      <c r="B1136">
        <v>16</v>
      </c>
      <c r="C1136">
        <v>17.45</v>
      </c>
      <c r="D1136">
        <v>50</v>
      </c>
    </row>
    <row r="1137" spans="1:4" x14ac:dyDescent="0.3">
      <c r="A1137">
        <v>10680</v>
      </c>
      <c r="B1137">
        <v>31</v>
      </c>
      <c r="C1137">
        <v>12.5</v>
      </c>
      <c r="D1137">
        <v>20</v>
      </c>
    </row>
    <row r="1138" spans="1:4" x14ac:dyDescent="0.3">
      <c r="A1138">
        <v>10680</v>
      </c>
      <c r="B1138">
        <v>42</v>
      </c>
      <c r="C1138">
        <v>14</v>
      </c>
      <c r="D1138">
        <v>40</v>
      </c>
    </row>
    <row r="1139" spans="1:4" x14ac:dyDescent="0.3">
      <c r="A1139">
        <v>10681</v>
      </c>
      <c r="B1139">
        <v>19</v>
      </c>
      <c r="C1139">
        <v>9.1999999999999993</v>
      </c>
      <c r="D1139">
        <v>30</v>
      </c>
    </row>
    <row r="1140" spans="1:4" x14ac:dyDescent="0.3">
      <c r="A1140">
        <v>10681</v>
      </c>
      <c r="B1140">
        <v>21</v>
      </c>
      <c r="C1140">
        <v>10</v>
      </c>
      <c r="D1140">
        <v>12</v>
      </c>
    </row>
    <row r="1141" spans="1:4" x14ac:dyDescent="0.3">
      <c r="A1141">
        <v>10681</v>
      </c>
      <c r="B1141">
        <v>64</v>
      </c>
      <c r="C1141">
        <v>33.25</v>
      </c>
      <c r="D1141">
        <v>28</v>
      </c>
    </row>
    <row r="1142" spans="1:4" x14ac:dyDescent="0.3">
      <c r="A1142">
        <v>10682</v>
      </c>
      <c r="B1142">
        <v>33</v>
      </c>
      <c r="C1142">
        <v>2.5</v>
      </c>
      <c r="D1142">
        <v>30</v>
      </c>
    </row>
    <row r="1143" spans="1:4" x14ac:dyDescent="0.3">
      <c r="A1143">
        <v>10682</v>
      </c>
      <c r="B1143">
        <v>66</v>
      </c>
      <c r="C1143">
        <v>17</v>
      </c>
      <c r="D1143">
        <v>4</v>
      </c>
    </row>
    <row r="1144" spans="1:4" x14ac:dyDescent="0.3">
      <c r="A1144">
        <v>10682</v>
      </c>
      <c r="B1144">
        <v>75</v>
      </c>
      <c r="C1144">
        <v>7.75</v>
      </c>
      <c r="D1144">
        <v>30</v>
      </c>
    </row>
    <row r="1145" spans="1:4" x14ac:dyDescent="0.3">
      <c r="A1145">
        <v>10683</v>
      </c>
      <c r="B1145">
        <v>52</v>
      </c>
      <c r="C1145">
        <v>7</v>
      </c>
      <c r="D1145">
        <v>9</v>
      </c>
    </row>
    <row r="1146" spans="1:4" x14ac:dyDescent="0.3">
      <c r="A1146">
        <v>10684</v>
      </c>
      <c r="B1146">
        <v>40</v>
      </c>
      <c r="C1146">
        <v>18.399999999999999</v>
      </c>
      <c r="D1146">
        <v>20</v>
      </c>
    </row>
    <row r="1147" spans="1:4" x14ac:dyDescent="0.3">
      <c r="A1147">
        <v>10684</v>
      </c>
      <c r="B1147">
        <v>47</v>
      </c>
      <c r="C1147">
        <v>9.5</v>
      </c>
      <c r="D1147">
        <v>40</v>
      </c>
    </row>
    <row r="1148" spans="1:4" x14ac:dyDescent="0.3">
      <c r="A1148">
        <v>10684</v>
      </c>
      <c r="B1148">
        <v>60</v>
      </c>
      <c r="C1148">
        <v>34</v>
      </c>
      <c r="D1148">
        <v>30</v>
      </c>
    </row>
    <row r="1149" spans="1:4" x14ac:dyDescent="0.3">
      <c r="A1149">
        <v>10685</v>
      </c>
      <c r="B1149">
        <v>10</v>
      </c>
      <c r="C1149">
        <v>31</v>
      </c>
      <c r="D1149">
        <v>20</v>
      </c>
    </row>
    <row r="1150" spans="1:4" x14ac:dyDescent="0.3">
      <c r="A1150">
        <v>10685</v>
      </c>
      <c r="B1150">
        <v>41</v>
      </c>
      <c r="C1150">
        <v>9.65</v>
      </c>
      <c r="D1150">
        <v>4</v>
      </c>
    </row>
    <row r="1151" spans="1:4" x14ac:dyDescent="0.3">
      <c r="A1151">
        <v>10685</v>
      </c>
      <c r="B1151">
        <v>47</v>
      </c>
      <c r="C1151">
        <v>9.5</v>
      </c>
      <c r="D1151">
        <v>15</v>
      </c>
    </row>
    <row r="1152" spans="1:4" x14ac:dyDescent="0.3">
      <c r="A1152">
        <v>10686</v>
      </c>
      <c r="B1152">
        <v>17</v>
      </c>
      <c r="C1152">
        <v>39</v>
      </c>
      <c r="D1152">
        <v>30</v>
      </c>
    </row>
    <row r="1153" spans="1:4" x14ac:dyDescent="0.3">
      <c r="A1153">
        <v>10686</v>
      </c>
      <c r="B1153">
        <v>26</v>
      </c>
      <c r="C1153">
        <v>31.23</v>
      </c>
      <c r="D1153">
        <v>15</v>
      </c>
    </row>
    <row r="1154" spans="1:4" x14ac:dyDescent="0.3">
      <c r="A1154">
        <v>10687</v>
      </c>
      <c r="B1154">
        <v>9</v>
      </c>
      <c r="C1154">
        <v>97</v>
      </c>
      <c r="D1154">
        <v>50</v>
      </c>
    </row>
    <row r="1155" spans="1:4" x14ac:dyDescent="0.3">
      <c r="A1155">
        <v>10687</v>
      </c>
      <c r="B1155">
        <v>29</v>
      </c>
      <c r="C1155">
        <v>123.79</v>
      </c>
      <c r="D1155">
        <v>10</v>
      </c>
    </row>
    <row r="1156" spans="1:4" x14ac:dyDescent="0.3">
      <c r="A1156">
        <v>10687</v>
      </c>
      <c r="B1156">
        <v>36</v>
      </c>
      <c r="C1156">
        <v>19</v>
      </c>
      <c r="D1156">
        <v>6</v>
      </c>
    </row>
    <row r="1157" spans="1:4" x14ac:dyDescent="0.3">
      <c r="A1157">
        <v>10688</v>
      </c>
      <c r="B1157">
        <v>10</v>
      </c>
      <c r="C1157">
        <v>31</v>
      </c>
      <c r="D1157">
        <v>18</v>
      </c>
    </row>
    <row r="1158" spans="1:4" x14ac:dyDescent="0.3">
      <c r="A1158">
        <v>10688</v>
      </c>
      <c r="B1158">
        <v>28</v>
      </c>
      <c r="C1158">
        <v>45.6</v>
      </c>
      <c r="D1158">
        <v>60</v>
      </c>
    </row>
    <row r="1159" spans="1:4" x14ac:dyDescent="0.3">
      <c r="A1159">
        <v>10688</v>
      </c>
      <c r="B1159">
        <v>34</v>
      </c>
      <c r="C1159">
        <v>14</v>
      </c>
      <c r="D1159">
        <v>14</v>
      </c>
    </row>
    <row r="1160" spans="1:4" x14ac:dyDescent="0.3">
      <c r="A1160">
        <v>10689</v>
      </c>
      <c r="B1160">
        <v>1</v>
      </c>
      <c r="C1160">
        <v>18</v>
      </c>
      <c r="D1160">
        <v>35</v>
      </c>
    </row>
    <row r="1161" spans="1:4" x14ac:dyDescent="0.3">
      <c r="A1161">
        <v>10690</v>
      </c>
      <c r="B1161">
        <v>56</v>
      </c>
      <c r="C1161">
        <v>38</v>
      </c>
      <c r="D1161">
        <v>20</v>
      </c>
    </row>
    <row r="1162" spans="1:4" x14ac:dyDescent="0.3">
      <c r="A1162">
        <v>10690</v>
      </c>
      <c r="B1162">
        <v>77</v>
      </c>
      <c r="C1162">
        <v>13</v>
      </c>
      <c r="D1162">
        <v>30</v>
      </c>
    </row>
    <row r="1163" spans="1:4" x14ac:dyDescent="0.3">
      <c r="A1163">
        <v>10691</v>
      </c>
      <c r="B1163">
        <v>1</v>
      </c>
      <c r="C1163">
        <v>18</v>
      </c>
      <c r="D1163">
        <v>30</v>
      </c>
    </row>
    <row r="1164" spans="1:4" x14ac:dyDescent="0.3">
      <c r="A1164">
        <v>10691</v>
      </c>
      <c r="B1164">
        <v>29</v>
      </c>
      <c r="C1164">
        <v>123.79</v>
      </c>
      <c r="D1164">
        <v>40</v>
      </c>
    </row>
    <row r="1165" spans="1:4" x14ac:dyDescent="0.3">
      <c r="A1165">
        <v>10691</v>
      </c>
      <c r="B1165">
        <v>43</v>
      </c>
      <c r="C1165">
        <v>46</v>
      </c>
      <c r="D1165">
        <v>40</v>
      </c>
    </row>
    <row r="1166" spans="1:4" x14ac:dyDescent="0.3">
      <c r="A1166">
        <v>10691</v>
      </c>
      <c r="B1166">
        <v>44</v>
      </c>
      <c r="C1166">
        <v>19.45</v>
      </c>
      <c r="D1166">
        <v>24</v>
      </c>
    </row>
    <row r="1167" spans="1:4" x14ac:dyDescent="0.3">
      <c r="A1167">
        <v>10691</v>
      </c>
      <c r="B1167">
        <v>62</v>
      </c>
      <c r="C1167">
        <v>49.3</v>
      </c>
      <c r="D1167">
        <v>48</v>
      </c>
    </row>
    <row r="1168" spans="1:4" x14ac:dyDescent="0.3">
      <c r="A1168">
        <v>10692</v>
      </c>
      <c r="B1168">
        <v>63</v>
      </c>
      <c r="C1168">
        <v>43.9</v>
      </c>
      <c r="D1168">
        <v>20</v>
      </c>
    </row>
    <row r="1169" spans="1:4" x14ac:dyDescent="0.3">
      <c r="A1169">
        <v>10693</v>
      </c>
      <c r="B1169">
        <v>9</v>
      </c>
      <c r="C1169">
        <v>97</v>
      </c>
      <c r="D1169">
        <v>6</v>
      </c>
    </row>
    <row r="1170" spans="1:4" x14ac:dyDescent="0.3">
      <c r="A1170">
        <v>10693</v>
      </c>
      <c r="B1170">
        <v>54</v>
      </c>
      <c r="C1170">
        <v>7.45</v>
      </c>
      <c r="D1170">
        <v>60</v>
      </c>
    </row>
    <row r="1171" spans="1:4" x14ac:dyDescent="0.3">
      <c r="A1171">
        <v>10693</v>
      </c>
      <c r="B1171">
        <v>69</v>
      </c>
      <c r="C1171">
        <v>36</v>
      </c>
      <c r="D1171">
        <v>30</v>
      </c>
    </row>
    <row r="1172" spans="1:4" x14ac:dyDescent="0.3">
      <c r="A1172">
        <v>10693</v>
      </c>
      <c r="B1172">
        <v>73</v>
      </c>
      <c r="C1172">
        <v>15</v>
      </c>
      <c r="D1172">
        <v>15</v>
      </c>
    </row>
    <row r="1173" spans="1:4" x14ac:dyDescent="0.3">
      <c r="A1173">
        <v>10694</v>
      </c>
      <c r="B1173">
        <v>7</v>
      </c>
      <c r="C1173">
        <v>30</v>
      </c>
      <c r="D1173">
        <v>90</v>
      </c>
    </row>
    <row r="1174" spans="1:4" x14ac:dyDescent="0.3">
      <c r="A1174">
        <v>10694</v>
      </c>
      <c r="B1174">
        <v>59</v>
      </c>
      <c r="C1174">
        <v>55</v>
      </c>
      <c r="D1174">
        <v>25</v>
      </c>
    </row>
    <row r="1175" spans="1:4" x14ac:dyDescent="0.3">
      <c r="A1175">
        <v>10694</v>
      </c>
      <c r="B1175">
        <v>70</v>
      </c>
      <c r="C1175">
        <v>15</v>
      </c>
      <c r="D1175">
        <v>50</v>
      </c>
    </row>
    <row r="1176" spans="1:4" x14ac:dyDescent="0.3">
      <c r="A1176">
        <v>10695</v>
      </c>
      <c r="B1176">
        <v>8</v>
      </c>
      <c r="C1176">
        <v>40</v>
      </c>
      <c r="D1176">
        <v>10</v>
      </c>
    </row>
    <row r="1177" spans="1:4" x14ac:dyDescent="0.3">
      <c r="A1177">
        <v>10695</v>
      </c>
      <c r="B1177">
        <v>12</v>
      </c>
      <c r="C1177">
        <v>38</v>
      </c>
      <c r="D1177">
        <v>4</v>
      </c>
    </row>
    <row r="1178" spans="1:4" x14ac:dyDescent="0.3">
      <c r="A1178">
        <v>10695</v>
      </c>
      <c r="B1178">
        <v>24</v>
      </c>
      <c r="C1178">
        <v>4.5</v>
      </c>
      <c r="D1178">
        <v>20</v>
      </c>
    </row>
    <row r="1179" spans="1:4" x14ac:dyDescent="0.3">
      <c r="A1179">
        <v>10696</v>
      </c>
      <c r="B1179">
        <v>17</v>
      </c>
      <c r="C1179">
        <v>39</v>
      </c>
      <c r="D1179">
        <v>20</v>
      </c>
    </row>
    <row r="1180" spans="1:4" x14ac:dyDescent="0.3">
      <c r="A1180">
        <v>10696</v>
      </c>
      <c r="B1180">
        <v>46</v>
      </c>
      <c r="C1180">
        <v>12</v>
      </c>
      <c r="D1180">
        <v>18</v>
      </c>
    </row>
    <row r="1181" spans="1:4" x14ac:dyDescent="0.3">
      <c r="A1181">
        <v>10697</v>
      </c>
      <c r="B1181">
        <v>19</v>
      </c>
      <c r="C1181">
        <v>9.1999999999999993</v>
      </c>
      <c r="D1181">
        <v>7</v>
      </c>
    </row>
    <row r="1182" spans="1:4" x14ac:dyDescent="0.3">
      <c r="A1182">
        <v>10697</v>
      </c>
      <c r="B1182">
        <v>35</v>
      </c>
      <c r="C1182">
        <v>18</v>
      </c>
      <c r="D1182">
        <v>9</v>
      </c>
    </row>
    <row r="1183" spans="1:4" x14ac:dyDescent="0.3">
      <c r="A1183">
        <v>10697</v>
      </c>
      <c r="B1183">
        <v>58</v>
      </c>
      <c r="C1183">
        <v>13.25</v>
      </c>
      <c r="D1183">
        <v>30</v>
      </c>
    </row>
    <row r="1184" spans="1:4" x14ac:dyDescent="0.3">
      <c r="A1184">
        <v>10697</v>
      </c>
      <c r="B1184">
        <v>70</v>
      </c>
      <c r="C1184">
        <v>15</v>
      </c>
      <c r="D1184">
        <v>30</v>
      </c>
    </row>
    <row r="1185" spans="1:4" x14ac:dyDescent="0.3">
      <c r="A1185">
        <v>10698</v>
      </c>
      <c r="B1185">
        <v>11</v>
      </c>
      <c r="C1185">
        <v>21</v>
      </c>
      <c r="D1185">
        <v>15</v>
      </c>
    </row>
    <row r="1186" spans="1:4" x14ac:dyDescent="0.3">
      <c r="A1186">
        <v>10698</v>
      </c>
      <c r="B1186">
        <v>17</v>
      </c>
      <c r="C1186">
        <v>39</v>
      </c>
      <c r="D1186">
        <v>8</v>
      </c>
    </row>
    <row r="1187" spans="1:4" x14ac:dyDescent="0.3">
      <c r="A1187">
        <v>10698</v>
      </c>
      <c r="B1187">
        <v>29</v>
      </c>
      <c r="C1187">
        <v>123.79</v>
      </c>
      <c r="D1187">
        <v>12</v>
      </c>
    </row>
    <row r="1188" spans="1:4" x14ac:dyDescent="0.3">
      <c r="A1188">
        <v>10698</v>
      </c>
      <c r="B1188">
        <v>65</v>
      </c>
      <c r="C1188">
        <v>21.05</v>
      </c>
      <c r="D1188">
        <v>65</v>
      </c>
    </row>
    <row r="1189" spans="1:4" x14ac:dyDescent="0.3">
      <c r="A1189">
        <v>10698</v>
      </c>
      <c r="B1189">
        <v>70</v>
      </c>
      <c r="C1189">
        <v>15</v>
      </c>
      <c r="D1189">
        <v>8</v>
      </c>
    </row>
    <row r="1190" spans="1:4" x14ac:dyDescent="0.3">
      <c r="A1190">
        <v>10699</v>
      </c>
      <c r="B1190">
        <v>47</v>
      </c>
      <c r="C1190">
        <v>9.5</v>
      </c>
      <c r="D1190">
        <v>12</v>
      </c>
    </row>
    <row r="1191" spans="1:4" x14ac:dyDescent="0.3">
      <c r="A1191">
        <v>10700</v>
      </c>
      <c r="B1191">
        <v>1</v>
      </c>
      <c r="C1191">
        <v>18</v>
      </c>
      <c r="D1191">
        <v>5</v>
      </c>
    </row>
    <row r="1192" spans="1:4" x14ac:dyDescent="0.3">
      <c r="A1192">
        <v>10700</v>
      </c>
      <c r="B1192">
        <v>34</v>
      </c>
      <c r="C1192">
        <v>14</v>
      </c>
      <c r="D1192">
        <v>12</v>
      </c>
    </row>
    <row r="1193" spans="1:4" x14ac:dyDescent="0.3">
      <c r="A1193">
        <v>10700</v>
      </c>
      <c r="B1193">
        <v>68</v>
      </c>
      <c r="C1193">
        <v>12.5</v>
      </c>
      <c r="D1193">
        <v>40</v>
      </c>
    </row>
    <row r="1194" spans="1:4" x14ac:dyDescent="0.3">
      <c r="A1194">
        <v>10700</v>
      </c>
      <c r="B1194">
        <v>71</v>
      </c>
      <c r="C1194">
        <v>21.5</v>
      </c>
      <c r="D1194">
        <v>60</v>
      </c>
    </row>
    <row r="1195" spans="1:4" x14ac:dyDescent="0.3">
      <c r="A1195">
        <v>10701</v>
      </c>
      <c r="B1195">
        <v>59</v>
      </c>
      <c r="C1195">
        <v>55</v>
      </c>
      <c r="D1195">
        <v>42</v>
      </c>
    </row>
    <row r="1196" spans="1:4" x14ac:dyDescent="0.3">
      <c r="A1196">
        <v>10701</v>
      </c>
      <c r="B1196">
        <v>71</v>
      </c>
      <c r="C1196">
        <v>21.5</v>
      </c>
      <c r="D1196">
        <v>20</v>
      </c>
    </row>
    <row r="1197" spans="1:4" x14ac:dyDescent="0.3">
      <c r="A1197">
        <v>10701</v>
      </c>
      <c r="B1197">
        <v>76</v>
      </c>
      <c r="C1197">
        <v>18</v>
      </c>
      <c r="D1197">
        <v>35</v>
      </c>
    </row>
    <row r="1198" spans="1:4" x14ac:dyDescent="0.3">
      <c r="A1198">
        <v>10702</v>
      </c>
      <c r="B1198">
        <v>3</v>
      </c>
      <c r="C1198">
        <v>10</v>
      </c>
      <c r="D1198">
        <v>6</v>
      </c>
    </row>
    <row r="1199" spans="1:4" x14ac:dyDescent="0.3">
      <c r="A1199">
        <v>10702</v>
      </c>
      <c r="B1199">
        <v>76</v>
      </c>
      <c r="C1199">
        <v>18</v>
      </c>
      <c r="D1199">
        <v>15</v>
      </c>
    </row>
    <row r="1200" spans="1:4" x14ac:dyDescent="0.3">
      <c r="A1200">
        <v>10703</v>
      </c>
      <c r="B1200">
        <v>2</v>
      </c>
      <c r="C1200">
        <v>19</v>
      </c>
      <c r="D1200">
        <v>5</v>
      </c>
    </row>
    <row r="1201" spans="1:4" x14ac:dyDescent="0.3">
      <c r="A1201">
        <v>10703</v>
      </c>
      <c r="B1201">
        <v>59</v>
      </c>
      <c r="C1201">
        <v>55</v>
      </c>
      <c r="D1201">
        <v>35</v>
      </c>
    </row>
    <row r="1202" spans="1:4" x14ac:dyDescent="0.3">
      <c r="A1202">
        <v>10703</v>
      </c>
      <c r="B1202">
        <v>73</v>
      </c>
      <c r="C1202">
        <v>15</v>
      </c>
      <c r="D1202">
        <v>35</v>
      </c>
    </row>
    <row r="1203" spans="1:4" x14ac:dyDescent="0.3">
      <c r="A1203">
        <v>10704</v>
      </c>
      <c r="B1203">
        <v>4</v>
      </c>
      <c r="C1203">
        <v>22</v>
      </c>
      <c r="D1203">
        <v>6</v>
      </c>
    </row>
    <row r="1204" spans="1:4" x14ac:dyDescent="0.3">
      <c r="A1204">
        <v>10704</v>
      </c>
      <c r="B1204">
        <v>24</v>
      </c>
      <c r="C1204">
        <v>4.5</v>
      </c>
      <c r="D1204">
        <v>35</v>
      </c>
    </row>
    <row r="1205" spans="1:4" x14ac:dyDescent="0.3">
      <c r="A1205">
        <v>10704</v>
      </c>
      <c r="B1205">
        <v>48</v>
      </c>
      <c r="C1205">
        <v>12.75</v>
      </c>
      <c r="D1205">
        <v>24</v>
      </c>
    </row>
    <row r="1206" spans="1:4" x14ac:dyDescent="0.3">
      <c r="A1206">
        <v>10705</v>
      </c>
      <c r="B1206">
        <v>31</v>
      </c>
      <c r="C1206">
        <v>12.5</v>
      </c>
      <c r="D1206">
        <v>20</v>
      </c>
    </row>
    <row r="1207" spans="1:4" x14ac:dyDescent="0.3">
      <c r="A1207">
        <v>10705</v>
      </c>
      <c r="B1207">
        <v>32</v>
      </c>
      <c r="C1207">
        <v>32</v>
      </c>
      <c r="D1207">
        <v>4</v>
      </c>
    </row>
    <row r="1208" spans="1:4" x14ac:dyDescent="0.3">
      <c r="A1208">
        <v>10706</v>
      </c>
      <c r="B1208">
        <v>16</v>
      </c>
      <c r="C1208">
        <v>17.45</v>
      </c>
      <c r="D1208">
        <v>20</v>
      </c>
    </row>
    <row r="1209" spans="1:4" x14ac:dyDescent="0.3">
      <c r="A1209">
        <v>10706</v>
      </c>
      <c r="B1209">
        <v>43</v>
      </c>
      <c r="C1209">
        <v>46</v>
      </c>
      <c r="D1209">
        <v>24</v>
      </c>
    </row>
    <row r="1210" spans="1:4" x14ac:dyDescent="0.3">
      <c r="A1210">
        <v>10706</v>
      </c>
      <c r="B1210">
        <v>59</v>
      </c>
      <c r="C1210">
        <v>55</v>
      </c>
      <c r="D1210">
        <v>8</v>
      </c>
    </row>
    <row r="1211" spans="1:4" x14ac:dyDescent="0.3">
      <c r="A1211">
        <v>10707</v>
      </c>
      <c r="B1211">
        <v>55</v>
      </c>
      <c r="C1211">
        <v>24</v>
      </c>
      <c r="D1211">
        <v>21</v>
      </c>
    </row>
    <row r="1212" spans="1:4" x14ac:dyDescent="0.3">
      <c r="A1212">
        <v>10707</v>
      </c>
      <c r="B1212">
        <v>57</v>
      </c>
      <c r="C1212">
        <v>19.5</v>
      </c>
      <c r="D1212">
        <v>40</v>
      </c>
    </row>
    <row r="1213" spans="1:4" x14ac:dyDescent="0.3">
      <c r="A1213">
        <v>10707</v>
      </c>
      <c r="B1213">
        <v>70</v>
      </c>
      <c r="C1213">
        <v>15</v>
      </c>
      <c r="D1213">
        <v>28</v>
      </c>
    </row>
    <row r="1214" spans="1:4" x14ac:dyDescent="0.3">
      <c r="A1214">
        <v>10708</v>
      </c>
      <c r="B1214">
        <v>5</v>
      </c>
      <c r="C1214">
        <v>21.35</v>
      </c>
      <c r="D1214">
        <v>4</v>
      </c>
    </row>
    <row r="1215" spans="1:4" x14ac:dyDescent="0.3">
      <c r="A1215">
        <v>10708</v>
      </c>
      <c r="B1215">
        <v>36</v>
      </c>
      <c r="C1215">
        <v>19</v>
      </c>
      <c r="D1215">
        <v>5</v>
      </c>
    </row>
    <row r="1216" spans="1:4" x14ac:dyDescent="0.3">
      <c r="A1216">
        <v>10709</v>
      </c>
      <c r="B1216">
        <v>8</v>
      </c>
      <c r="C1216">
        <v>40</v>
      </c>
      <c r="D1216">
        <v>40</v>
      </c>
    </row>
    <row r="1217" spans="1:4" x14ac:dyDescent="0.3">
      <c r="A1217">
        <v>10709</v>
      </c>
      <c r="B1217">
        <v>51</v>
      </c>
      <c r="C1217">
        <v>53</v>
      </c>
      <c r="D1217">
        <v>28</v>
      </c>
    </row>
    <row r="1218" spans="1:4" x14ac:dyDescent="0.3">
      <c r="A1218">
        <v>10709</v>
      </c>
      <c r="B1218">
        <v>60</v>
      </c>
      <c r="C1218">
        <v>34</v>
      </c>
      <c r="D1218">
        <v>10</v>
      </c>
    </row>
    <row r="1219" spans="1:4" x14ac:dyDescent="0.3">
      <c r="A1219">
        <v>10710</v>
      </c>
      <c r="B1219">
        <v>19</v>
      </c>
      <c r="C1219">
        <v>9.1999999999999993</v>
      </c>
      <c r="D1219">
        <v>5</v>
      </c>
    </row>
    <row r="1220" spans="1:4" x14ac:dyDescent="0.3">
      <c r="A1220">
        <v>10710</v>
      </c>
      <c r="B1220">
        <v>47</v>
      </c>
      <c r="C1220">
        <v>9.5</v>
      </c>
      <c r="D1220">
        <v>5</v>
      </c>
    </row>
    <row r="1221" spans="1:4" x14ac:dyDescent="0.3">
      <c r="A1221">
        <v>10711</v>
      </c>
      <c r="B1221">
        <v>19</v>
      </c>
      <c r="C1221">
        <v>9.1999999999999993</v>
      </c>
      <c r="D1221">
        <v>12</v>
      </c>
    </row>
    <row r="1222" spans="1:4" x14ac:dyDescent="0.3">
      <c r="A1222">
        <v>10711</v>
      </c>
      <c r="B1222">
        <v>41</v>
      </c>
      <c r="C1222">
        <v>9.65</v>
      </c>
      <c r="D1222">
        <v>42</v>
      </c>
    </row>
    <row r="1223" spans="1:4" x14ac:dyDescent="0.3">
      <c r="A1223">
        <v>10711</v>
      </c>
      <c r="B1223">
        <v>53</v>
      </c>
      <c r="C1223">
        <v>32.799999999999997</v>
      </c>
      <c r="D1223">
        <v>120</v>
      </c>
    </row>
    <row r="1224" spans="1:4" x14ac:dyDescent="0.3">
      <c r="A1224">
        <v>10712</v>
      </c>
      <c r="B1224">
        <v>53</v>
      </c>
      <c r="C1224">
        <v>32.799999999999997</v>
      </c>
      <c r="D1224">
        <v>3</v>
      </c>
    </row>
    <row r="1225" spans="1:4" x14ac:dyDescent="0.3">
      <c r="A1225">
        <v>10712</v>
      </c>
      <c r="B1225">
        <v>56</v>
      </c>
      <c r="C1225">
        <v>38</v>
      </c>
      <c r="D1225">
        <v>30</v>
      </c>
    </row>
    <row r="1226" spans="1:4" x14ac:dyDescent="0.3">
      <c r="A1226">
        <v>10713</v>
      </c>
      <c r="B1226">
        <v>10</v>
      </c>
      <c r="C1226">
        <v>31</v>
      </c>
      <c r="D1226">
        <v>18</v>
      </c>
    </row>
    <row r="1227" spans="1:4" x14ac:dyDescent="0.3">
      <c r="A1227">
        <v>10713</v>
      </c>
      <c r="B1227">
        <v>26</v>
      </c>
      <c r="C1227">
        <v>31.23</v>
      </c>
      <c r="D1227">
        <v>30</v>
      </c>
    </row>
    <row r="1228" spans="1:4" x14ac:dyDescent="0.3">
      <c r="A1228">
        <v>10713</v>
      </c>
      <c r="B1228">
        <v>45</v>
      </c>
      <c r="C1228">
        <v>9.5</v>
      </c>
      <c r="D1228">
        <v>110</v>
      </c>
    </row>
    <row r="1229" spans="1:4" x14ac:dyDescent="0.3">
      <c r="A1229">
        <v>10713</v>
      </c>
      <c r="B1229">
        <v>46</v>
      </c>
      <c r="C1229">
        <v>12</v>
      </c>
      <c r="D1229">
        <v>24</v>
      </c>
    </row>
    <row r="1230" spans="1:4" x14ac:dyDescent="0.3">
      <c r="A1230">
        <v>10714</v>
      </c>
      <c r="B1230">
        <v>2</v>
      </c>
      <c r="C1230">
        <v>19</v>
      </c>
      <c r="D1230">
        <v>30</v>
      </c>
    </row>
    <row r="1231" spans="1:4" x14ac:dyDescent="0.3">
      <c r="A1231">
        <v>10714</v>
      </c>
      <c r="B1231">
        <v>17</v>
      </c>
      <c r="C1231">
        <v>39</v>
      </c>
      <c r="D1231">
        <v>27</v>
      </c>
    </row>
    <row r="1232" spans="1:4" x14ac:dyDescent="0.3">
      <c r="A1232">
        <v>10714</v>
      </c>
      <c r="B1232">
        <v>47</v>
      </c>
      <c r="C1232">
        <v>9.5</v>
      </c>
      <c r="D1232">
        <v>50</v>
      </c>
    </row>
    <row r="1233" spans="1:4" x14ac:dyDescent="0.3">
      <c r="A1233">
        <v>10714</v>
      </c>
      <c r="B1233">
        <v>56</v>
      </c>
      <c r="C1233">
        <v>38</v>
      </c>
      <c r="D1233">
        <v>18</v>
      </c>
    </row>
    <row r="1234" spans="1:4" x14ac:dyDescent="0.3">
      <c r="A1234">
        <v>10714</v>
      </c>
      <c r="B1234">
        <v>58</v>
      </c>
      <c r="C1234">
        <v>13.25</v>
      </c>
      <c r="D1234">
        <v>12</v>
      </c>
    </row>
    <row r="1235" spans="1:4" x14ac:dyDescent="0.3">
      <c r="A1235">
        <v>10715</v>
      </c>
      <c r="B1235">
        <v>10</v>
      </c>
      <c r="C1235">
        <v>31</v>
      </c>
      <c r="D1235">
        <v>21</v>
      </c>
    </row>
    <row r="1236" spans="1:4" x14ac:dyDescent="0.3">
      <c r="A1236">
        <v>10715</v>
      </c>
      <c r="B1236">
        <v>71</v>
      </c>
      <c r="C1236">
        <v>21.5</v>
      </c>
      <c r="D1236">
        <v>30</v>
      </c>
    </row>
    <row r="1237" spans="1:4" x14ac:dyDescent="0.3">
      <c r="A1237">
        <v>10716</v>
      </c>
      <c r="B1237">
        <v>21</v>
      </c>
      <c r="C1237">
        <v>10</v>
      </c>
      <c r="D1237">
        <v>5</v>
      </c>
    </row>
    <row r="1238" spans="1:4" x14ac:dyDescent="0.3">
      <c r="A1238">
        <v>10716</v>
      </c>
      <c r="B1238">
        <v>51</v>
      </c>
      <c r="C1238">
        <v>53</v>
      </c>
      <c r="D1238">
        <v>7</v>
      </c>
    </row>
    <row r="1239" spans="1:4" x14ac:dyDescent="0.3">
      <c r="A1239">
        <v>10716</v>
      </c>
      <c r="B1239">
        <v>61</v>
      </c>
      <c r="C1239">
        <v>28.5</v>
      </c>
      <c r="D1239">
        <v>10</v>
      </c>
    </row>
    <row r="1240" spans="1:4" x14ac:dyDescent="0.3">
      <c r="A1240">
        <v>10717</v>
      </c>
      <c r="B1240">
        <v>21</v>
      </c>
      <c r="C1240">
        <v>10</v>
      </c>
      <c r="D1240">
        <v>32</v>
      </c>
    </row>
    <row r="1241" spans="1:4" x14ac:dyDescent="0.3">
      <c r="A1241">
        <v>10717</v>
      </c>
      <c r="B1241">
        <v>54</v>
      </c>
      <c r="C1241">
        <v>7.45</v>
      </c>
      <c r="D1241">
        <v>15</v>
      </c>
    </row>
    <row r="1242" spans="1:4" x14ac:dyDescent="0.3">
      <c r="A1242">
        <v>10717</v>
      </c>
      <c r="B1242">
        <v>69</v>
      </c>
      <c r="C1242">
        <v>36</v>
      </c>
      <c r="D1242">
        <v>25</v>
      </c>
    </row>
    <row r="1243" spans="1:4" x14ac:dyDescent="0.3">
      <c r="A1243">
        <v>10718</v>
      </c>
      <c r="B1243">
        <v>12</v>
      </c>
      <c r="C1243">
        <v>38</v>
      </c>
      <c r="D1243">
        <v>36</v>
      </c>
    </row>
    <row r="1244" spans="1:4" x14ac:dyDescent="0.3">
      <c r="A1244">
        <v>10718</v>
      </c>
      <c r="B1244">
        <v>16</v>
      </c>
      <c r="C1244">
        <v>17.45</v>
      </c>
      <c r="D1244">
        <v>20</v>
      </c>
    </row>
    <row r="1245" spans="1:4" x14ac:dyDescent="0.3">
      <c r="A1245">
        <v>10718</v>
      </c>
      <c r="B1245">
        <v>36</v>
      </c>
      <c r="C1245">
        <v>19</v>
      </c>
      <c r="D1245">
        <v>40</v>
      </c>
    </row>
    <row r="1246" spans="1:4" x14ac:dyDescent="0.3">
      <c r="A1246">
        <v>10718</v>
      </c>
      <c r="B1246">
        <v>62</v>
      </c>
      <c r="C1246">
        <v>49.3</v>
      </c>
      <c r="D1246">
        <v>20</v>
      </c>
    </row>
    <row r="1247" spans="1:4" x14ac:dyDescent="0.3">
      <c r="A1247">
        <v>10719</v>
      </c>
      <c r="B1247">
        <v>18</v>
      </c>
      <c r="C1247">
        <v>62.5</v>
      </c>
      <c r="D1247">
        <v>12</v>
      </c>
    </row>
    <row r="1248" spans="1:4" x14ac:dyDescent="0.3">
      <c r="A1248">
        <v>10719</v>
      </c>
      <c r="B1248">
        <v>30</v>
      </c>
      <c r="C1248">
        <v>25.89</v>
      </c>
      <c r="D1248">
        <v>3</v>
      </c>
    </row>
    <row r="1249" spans="1:4" x14ac:dyDescent="0.3">
      <c r="A1249">
        <v>10719</v>
      </c>
      <c r="B1249">
        <v>54</v>
      </c>
      <c r="C1249">
        <v>7.45</v>
      </c>
      <c r="D1249">
        <v>40</v>
      </c>
    </row>
    <row r="1250" spans="1:4" x14ac:dyDescent="0.3">
      <c r="A1250">
        <v>10720</v>
      </c>
      <c r="B1250">
        <v>35</v>
      </c>
      <c r="C1250">
        <v>18</v>
      </c>
      <c r="D1250">
        <v>21</v>
      </c>
    </row>
    <row r="1251" spans="1:4" x14ac:dyDescent="0.3">
      <c r="A1251">
        <v>10720</v>
      </c>
      <c r="B1251">
        <v>71</v>
      </c>
      <c r="C1251">
        <v>21.5</v>
      </c>
      <c r="D1251">
        <v>8</v>
      </c>
    </row>
    <row r="1252" spans="1:4" x14ac:dyDescent="0.3">
      <c r="A1252">
        <v>10721</v>
      </c>
      <c r="B1252">
        <v>44</v>
      </c>
      <c r="C1252">
        <v>19.45</v>
      </c>
      <c r="D1252">
        <v>50</v>
      </c>
    </row>
    <row r="1253" spans="1:4" x14ac:dyDescent="0.3">
      <c r="A1253">
        <v>10722</v>
      </c>
      <c r="B1253">
        <v>2</v>
      </c>
      <c r="C1253">
        <v>19</v>
      </c>
      <c r="D1253">
        <v>3</v>
      </c>
    </row>
    <row r="1254" spans="1:4" x14ac:dyDescent="0.3">
      <c r="A1254">
        <v>10722</v>
      </c>
      <c r="B1254">
        <v>31</v>
      </c>
      <c r="C1254">
        <v>12.5</v>
      </c>
      <c r="D1254">
        <v>50</v>
      </c>
    </row>
    <row r="1255" spans="1:4" x14ac:dyDescent="0.3">
      <c r="A1255">
        <v>10722</v>
      </c>
      <c r="B1255">
        <v>68</v>
      </c>
      <c r="C1255">
        <v>12.5</v>
      </c>
      <c r="D1255">
        <v>45</v>
      </c>
    </row>
    <row r="1256" spans="1:4" x14ac:dyDescent="0.3">
      <c r="A1256">
        <v>10722</v>
      </c>
      <c r="B1256">
        <v>75</v>
      </c>
      <c r="C1256">
        <v>7.75</v>
      </c>
      <c r="D1256">
        <v>42</v>
      </c>
    </row>
    <row r="1257" spans="1:4" x14ac:dyDescent="0.3">
      <c r="A1257">
        <v>10723</v>
      </c>
      <c r="B1257">
        <v>26</v>
      </c>
      <c r="C1257">
        <v>31.23</v>
      </c>
      <c r="D1257">
        <v>15</v>
      </c>
    </row>
    <row r="1258" spans="1:4" x14ac:dyDescent="0.3">
      <c r="A1258">
        <v>10724</v>
      </c>
      <c r="B1258">
        <v>10</v>
      </c>
      <c r="C1258">
        <v>31</v>
      </c>
      <c r="D1258">
        <v>16</v>
      </c>
    </row>
    <row r="1259" spans="1:4" x14ac:dyDescent="0.3">
      <c r="A1259">
        <v>10724</v>
      </c>
      <c r="B1259">
        <v>61</v>
      </c>
      <c r="C1259">
        <v>28.5</v>
      </c>
      <c r="D1259">
        <v>5</v>
      </c>
    </row>
    <row r="1260" spans="1:4" x14ac:dyDescent="0.3">
      <c r="A1260">
        <v>10725</v>
      </c>
      <c r="B1260">
        <v>41</v>
      </c>
      <c r="C1260">
        <v>9.65</v>
      </c>
      <c r="D1260">
        <v>12</v>
      </c>
    </row>
    <row r="1261" spans="1:4" x14ac:dyDescent="0.3">
      <c r="A1261">
        <v>10725</v>
      </c>
      <c r="B1261">
        <v>52</v>
      </c>
      <c r="C1261">
        <v>7</v>
      </c>
      <c r="D1261">
        <v>4</v>
      </c>
    </row>
    <row r="1262" spans="1:4" x14ac:dyDescent="0.3">
      <c r="A1262">
        <v>10725</v>
      </c>
      <c r="B1262">
        <v>55</v>
      </c>
      <c r="C1262">
        <v>24</v>
      </c>
      <c r="D1262">
        <v>6</v>
      </c>
    </row>
    <row r="1263" spans="1:4" x14ac:dyDescent="0.3">
      <c r="A1263">
        <v>10726</v>
      </c>
      <c r="B1263">
        <v>4</v>
      </c>
      <c r="C1263">
        <v>22</v>
      </c>
      <c r="D1263">
        <v>25</v>
      </c>
    </row>
    <row r="1264" spans="1:4" x14ac:dyDescent="0.3">
      <c r="A1264">
        <v>10726</v>
      </c>
      <c r="B1264">
        <v>11</v>
      </c>
      <c r="C1264">
        <v>21</v>
      </c>
      <c r="D1264">
        <v>5</v>
      </c>
    </row>
    <row r="1265" spans="1:4" x14ac:dyDescent="0.3">
      <c r="A1265">
        <v>10727</v>
      </c>
      <c r="B1265">
        <v>17</v>
      </c>
      <c r="C1265">
        <v>39</v>
      </c>
      <c r="D1265">
        <v>20</v>
      </c>
    </row>
    <row r="1266" spans="1:4" x14ac:dyDescent="0.3">
      <c r="A1266">
        <v>10727</v>
      </c>
      <c r="B1266">
        <v>56</v>
      </c>
      <c r="C1266">
        <v>38</v>
      </c>
      <c r="D1266">
        <v>10</v>
      </c>
    </row>
    <row r="1267" spans="1:4" x14ac:dyDescent="0.3">
      <c r="A1267">
        <v>10727</v>
      </c>
      <c r="B1267">
        <v>59</v>
      </c>
      <c r="C1267">
        <v>55</v>
      </c>
      <c r="D1267">
        <v>10</v>
      </c>
    </row>
    <row r="1268" spans="1:4" x14ac:dyDescent="0.3">
      <c r="A1268">
        <v>10728</v>
      </c>
      <c r="B1268">
        <v>30</v>
      </c>
      <c r="C1268">
        <v>25.89</v>
      </c>
      <c r="D1268">
        <v>15</v>
      </c>
    </row>
    <row r="1269" spans="1:4" x14ac:dyDescent="0.3">
      <c r="A1269">
        <v>10728</v>
      </c>
      <c r="B1269">
        <v>40</v>
      </c>
      <c r="C1269">
        <v>18.399999999999999</v>
      </c>
      <c r="D1269">
        <v>6</v>
      </c>
    </row>
    <row r="1270" spans="1:4" x14ac:dyDescent="0.3">
      <c r="A1270">
        <v>10728</v>
      </c>
      <c r="B1270">
        <v>55</v>
      </c>
      <c r="C1270">
        <v>24</v>
      </c>
      <c r="D1270">
        <v>12</v>
      </c>
    </row>
    <row r="1271" spans="1:4" x14ac:dyDescent="0.3">
      <c r="A1271">
        <v>10728</v>
      </c>
      <c r="B1271">
        <v>60</v>
      </c>
      <c r="C1271">
        <v>34</v>
      </c>
      <c r="D1271">
        <v>15</v>
      </c>
    </row>
    <row r="1272" spans="1:4" x14ac:dyDescent="0.3">
      <c r="A1272">
        <v>10729</v>
      </c>
      <c r="B1272">
        <v>1</v>
      </c>
      <c r="C1272">
        <v>18</v>
      </c>
      <c r="D1272">
        <v>50</v>
      </c>
    </row>
    <row r="1273" spans="1:4" x14ac:dyDescent="0.3">
      <c r="A1273">
        <v>10729</v>
      </c>
      <c r="B1273">
        <v>21</v>
      </c>
      <c r="C1273">
        <v>10</v>
      </c>
      <c r="D1273">
        <v>30</v>
      </c>
    </row>
    <row r="1274" spans="1:4" x14ac:dyDescent="0.3">
      <c r="A1274">
        <v>10729</v>
      </c>
      <c r="B1274">
        <v>50</v>
      </c>
      <c r="C1274">
        <v>16.25</v>
      </c>
      <c r="D1274">
        <v>40</v>
      </c>
    </row>
    <row r="1275" spans="1:4" x14ac:dyDescent="0.3">
      <c r="A1275">
        <v>10730</v>
      </c>
      <c r="B1275">
        <v>16</v>
      </c>
      <c r="C1275">
        <v>17.45</v>
      </c>
      <c r="D1275">
        <v>15</v>
      </c>
    </row>
    <row r="1276" spans="1:4" x14ac:dyDescent="0.3">
      <c r="A1276">
        <v>10730</v>
      </c>
      <c r="B1276">
        <v>31</v>
      </c>
      <c r="C1276">
        <v>12.5</v>
      </c>
      <c r="D1276">
        <v>3</v>
      </c>
    </row>
    <row r="1277" spans="1:4" x14ac:dyDescent="0.3">
      <c r="A1277">
        <v>10730</v>
      </c>
      <c r="B1277">
        <v>65</v>
      </c>
      <c r="C1277">
        <v>21.05</v>
      </c>
      <c r="D1277">
        <v>10</v>
      </c>
    </row>
    <row r="1278" spans="1:4" x14ac:dyDescent="0.3">
      <c r="A1278">
        <v>10731</v>
      </c>
      <c r="B1278">
        <v>21</v>
      </c>
      <c r="C1278">
        <v>10</v>
      </c>
      <c r="D1278">
        <v>40</v>
      </c>
    </row>
    <row r="1279" spans="1:4" x14ac:dyDescent="0.3">
      <c r="A1279">
        <v>10731</v>
      </c>
      <c r="B1279">
        <v>51</v>
      </c>
      <c r="C1279">
        <v>53</v>
      </c>
      <c r="D1279">
        <v>30</v>
      </c>
    </row>
    <row r="1280" spans="1:4" x14ac:dyDescent="0.3">
      <c r="A1280">
        <v>10732</v>
      </c>
      <c r="B1280">
        <v>76</v>
      </c>
      <c r="C1280">
        <v>18</v>
      </c>
      <c r="D1280">
        <v>20</v>
      </c>
    </row>
    <row r="1281" spans="1:4" x14ac:dyDescent="0.3">
      <c r="A1281">
        <v>10733</v>
      </c>
      <c r="B1281">
        <v>14</v>
      </c>
      <c r="C1281">
        <v>23.25</v>
      </c>
      <c r="D1281">
        <v>16</v>
      </c>
    </row>
    <row r="1282" spans="1:4" x14ac:dyDescent="0.3">
      <c r="A1282">
        <v>10733</v>
      </c>
      <c r="B1282">
        <v>28</v>
      </c>
      <c r="C1282">
        <v>45.6</v>
      </c>
      <c r="D1282">
        <v>20</v>
      </c>
    </row>
    <row r="1283" spans="1:4" x14ac:dyDescent="0.3">
      <c r="A1283">
        <v>10733</v>
      </c>
      <c r="B1283">
        <v>52</v>
      </c>
      <c r="C1283">
        <v>7</v>
      </c>
      <c r="D1283">
        <v>25</v>
      </c>
    </row>
    <row r="1284" spans="1:4" x14ac:dyDescent="0.3">
      <c r="A1284">
        <v>10734</v>
      </c>
      <c r="B1284">
        <v>6</v>
      </c>
      <c r="C1284">
        <v>25</v>
      </c>
      <c r="D1284">
        <v>30</v>
      </c>
    </row>
    <row r="1285" spans="1:4" x14ac:dyDescent="0.3">
      <c r="A1285">
        <v>10734</v>
      </c>
      <c r="B1285">
        <v>30</v>
      </c>
      <c r="C1285">
        <v>25.89</v>
      </c>
      <c r="D1285">
        <v>15</v>
      </c>
    </row>
    <row r="1286" spans="1:4" x14ac:dyDescent="0.3">
      <c r="A1286">
        <v>10734</v>
      </c>
      <c r="B1286">
        <v>76</v>
      </c>
      <c r="C1286">
        <v>18</v>
      </c>
      <c r="D1286">
        <v>20</v>
      </c>
    </row>
    <row r="1287" spans="1:4" x14ac:dyDescent="0.3">
      <c r="A1287">
        <v>10735</v>
      </c>
      <c r="B1287">
        <v>61</v>
      </c>
      <c r="C1287">
        <v>28.5</v>
      </c>
      <c r="D1287">
        <v>20</v>
      </c>
    </row>
    <row r="1288" spans="1:4" x14ac:dyDescent="0.3">
      <c r="A1288">
        <v>10735</v>
      </c>
      <c r="B1288">
        <v>77</v>
      </c>
      <c r="C1288">
        <v>13</v>
      </c>
      <c r="D1288">
        <v>2</v>
      </c>
    </row>
    <row r="1289" spans="1:4" x14ac:dyDescent="0.3">
      <c r="A1289">
        <v>10736</v>
      </c>
      <c r="B1289">
        <v>65</v>
      </c>
      <c r="C1289">
        <v>21.05</v>
      </c>
      <c r="D1289">
        <v>40</v>
      </c>
    </row>
    <row r="1290" spans="1:4" x14ac:dyDescent="0.3">
      <c r="A1290">
        <v>10736</v>
      </c>
      <c r="B1290">
        <v>75</v>
      </c>
      <c r="C1290">
        <v>7.75</v>
      </c>
      <c r="D1290">
        <v>20</v>
      </c>
    </row>
    <row r="1291" spans="1:4" x14ac:dyDescent="0.3">
      <c r="A1291">
        <v>10737</v>
      </c>
      <c r="B1291">
        <v>13</v>
      </c>
      <c r="C1291">
        <v>6</v>
      </c>
      <c r="D1291">
        <v>4</v>
      </c>
    </row>
    <row r="1292" spans="1:4" x14ac:dyDescent="0.3">
      <c r="A1292">
        <v>10737</v>
      </c>
      <c r="B1292">
        <v>41</v>
      </c>
      <c r="C1292">
        <v>9.65</v>
      </c>
      <c r="D1292">
        <v>12</v>
      </c>
    </row>
    <row r="1293" spans="1:4" x14ac:dyDescent="0.3">
      <c r="A1293">
        <v>10738</v>
      </c>
      <c r="B1293">
        <v>16</v>
      </c>
      <c r="C1293">
        <v>17.45</v>
      </c>
      <c r="D1293">
        <v>3</v>
      </c>
    </row>
    <row r="1294" spans="1:4" x14ac:dyDescent="0.3">
      <c r="A1294">
        <v>10739</v>
      </c>
      <c r="B1294">
        <v>36</v>
      </c>
      <c r="C1294">
        <v>19</v>
      </c>
      <c r="D1294">
        <v>6</v>
      </c>
    </row>
    <row r="1295" spans="1:4" x14ac:dyDescent="0.3">
      <c r="A1295">
        <v>10739</v>
      </c>
      <c r="B1295">
        <v>52</v>
      </c>
      <c r="C1295">
        <v>7</v>
      </c>
      <c r="D1295">
        <v>18</v>
      </c>
    </row>
    <row r="1296" spans="1:4" x14ac:dyDescent="0.3">
      <c r="A1296">
        <v>10740</v>
      </c>
      <c r="B1296">
        <v>28</v>
      </c>
      <c r="C1296">
        <v>45.6</v>
      </c>
      <c r="D1296">
        <v>5</v>
      </c>
    </row>
    <row r="1297" spans="1:4" x14ac:dyDescent="0.3">
      <c r="A1297">
        <v>10740</v>
      </c>
      <c r="B1297">
        <v>35</v>
      </c>
      <c r="C1297">
        <v>18</v>
      </c>
      <c r="D1297">
        <v>35</v>
      </c>
    </row>
    <row r="1298" spans="1:4" x14ac:dyDescent="0.3">
      <c r="A1298">
        <v>10740</v>
      </c>
      <c r="B1298">
        <v>45</v>
      </c>
      <c r="C1298">
        <v>9.5</v>
      </c>
      <c r="D1298">
        <v>40</v>
      </c>
    </row>
    <row r="1299" spans="1:4" x14ac:dyDescent="0.3">
      <c r="A1299">
        <v>10740</v>
      </c>
      <c r="B1299">
        <v>56</v>
      </c>
      <c r="C1299">
        <v>38</v>
      </c>
      <c r="D1299">
        <v>14</v>
      </c>
    </row>
    <row r="1300" spans="1:4" x14ac:dyDescent="0.3">
      <c r="A1300">
        <v>10741</v>
      </c>
      <c r="B1300">
        <v>2</v>
      </c>
      <c r="C1300">
        <v>19</v>
      </c>
      <c r="D1300">
        <v>15</v>
      </c>
    </row>
    <row r="1301" spans="1:4" x14ac:dyDescent="0.3">
      <c r="A1301">
        <v>10742</v>
      </c>
      <c r="B1301">
        <v>3</v>
      </c>
      <c r="C1301">
        <v>10</v>
      </c>
      <c r="D1301">
        <v>20</v>
      </c>
    </row>
    <row r="1302" spans="1:4" x14ac:dyDescent="0.3">
      <c r="A1302">
        <v>10742</v>
      </c>
      <c r="B1302">
        <v>60</v>
      </c>
      <c r="C1302">
        <v>34</v>
      </c>
      <c r="D1302">
        <v>50</v>
      </c>
    </row>
    <row r="1303" spans="1:4" x14ac:dyDescent="0.3">
      <c r="A1303">
        <v>10742</v>
      </c>
      <c r="B1303">
        <v>72</v>
      </c>
      <c r="C1303">
        <v>34.799999999999997</v>
      </c>
      <c r="D1303">
        <v>35</v>
      </c>
    </row>
    <row r="1304" spans="1:4" x14ac:dyDescent="0.3">
      <c r="A1304">
        <v>10743</v>
      </c>
      <c r="B1304">
        <v>46</v>
      </c>
      <c r="C1304">
        <v>12</v>
      </c>
      <c r="D1304">
        <v>28</v>
      </c>
    </row>
    <row r="1305" spans="1:4" x14ac:dyDescent="0.3">
      <c r="A1305">
        <v>10744</v>
      </c>
      <c r="B1305">
        <v>40</v>
      </c>
      <c r="C1305">
        <v>18.399999999999999</v>
      </c>
      <c r="D1305">
        <v>50</v>
      </c>
    </row>
    <row r="1306" spans="1:4" x14ac:dyDescent="0.3">
      <c r="A1306">
        <v>10745</v>
      </c>
      <c r="B1306">
        <v>18</v>
      </c>
      <c r="C1306">
        <v>62.5</v>
      </c>
      <c r="D1306">
        <v>24</v>
      </c>
    </row>
    <row r="1307" spans="1:4" x14ac:dyDescent="0.3">
      <c r="A1307">
        <v>10745</v>
      </c>
      <c r="B1307">
        <v>44</v>
      </c>
      <c r="C1307">
        <v>19.45</v>
      </c>
      <c r="D1307">
        <v>16</v>
      </c>
    </row>
    <row r="1308" spans="1:4" x14ac:dyDescent="0.3">
      <c r="A1308">
        <v>10745</v>
      </c>
      <c r="B1308">
        <v>59</v>
      </c>
      <c r="C1308">
        <v>55</v>
      </c>
      <c r="D1308">
        <v>45</v>
      </c>
    </row>
    <row r="1309" spans="1:4" x14ac:dyDescent="0.3">
      <c r="A1309">
        <v>10745</v>
      </c>
      <c r="B1309">
        <v>72</v>
      </c>
      <c r="C1309">
        <v>34.799999999999997</v>
      </c>
      <c r="D1309">
        <v>7</v>
      </c>
    </row>
    <row r="1310" spans="1:4" x14ac:dyDescent="0.3">
      <c r="A1310">
        <v>10746</v>
      </c>
      <c r="B1310">
        <v>13</v>
      </c>
      <c r="C1310">
        <v>6</v>
      </c>
      <c r="D1310">
        <v>6</v>
      </c>
    </row>
    <row r="1311" spans="1:4" x14ac:dyDescent="0.3">
      <c r="A1311">
        <v>10746</v>
      </c>
      <c r="B1311">
        <v>42</v>
      </c>
      <c r="C1311">
        <v>14</v>
      </c>
      <c r="D1311">
        <v>28</v>
      </c>
    </row>
    <row r="1312" spans="1:4" x14ac:dyDescent="0.3">
      <c r="A1312">
        <v>10746</v>
      </c>
      <c r="B1312">
        <v>62</v>
      </c>
      <c r="C1312">
        <v>49.3</v>
      </c>
      <c r="D1312">
        <v>9</v>
      </c>
    </row>
    <row r="1313" spans="1:4" x14ac:dyDescent="0.3">
      <c r="A1313">
        <v>10746</v>
      </c>
      <c r="B1313">
        <v>69</v>
      </c>
      <c r="C1313">
        <v>36</v>
      </c>
      <c r="D1313">
        <v>40</v>
      </c>
    </row>
    <row r="1314" spans="1:4" x14ac:dyDescent="0.3">
      <c r="A1314">
        <v>10747</v>
      </c>
      <c r="B1314">
        <v>31</v>
      </c>
      <c r="C1314">
        <v>12.5</v>
      </c>
      <c r="D1314">
        <v>8</v>
      </c>
    </row>
    <row r="1315" spans="1:4" x14ac:dyDescent="0.3">
      <c r="A1315">
        <v>10747</v>
      </c>
      <c r="B1315">
        <v>41</v>
      </c>
      <c r="C1315">
        <v>9.65</v>
      </c>
      <c r="D1315">
        <v>35</v>
      </c>
    </row>
    <row r="1316" spans="1:4" x14ac:dyDescent="0.3">
      <c r="A1316">
        <v>10747</v>
      </c>
      <c r="B1316">
        <v>63</v>
      </c>
      <c r="C1316">
        <v>43.9</v>
      </c>
      <c r="D1316">
        <v>9</v>
      </c>
    </row>
    <row r="1317" spans="1:4" x14ac:dyDescent="0.3">
      <c r="A1317">
        <v>10747</v>
      </c>
      <c r="B1317">
        <v>69</v>
      </c>
      <c r="C1317">
        <v>36</v>
      </c>
      <c r="D1317">
        <v>30</v>
      </c>
    </row>
    <row r="1318" spans="1:4" x14ac:dyDescent="0.3">
      <c r="A1318">
        <v>10748</v>
      </c>
      <c r="B1318">
        <v>23</v>
      </c>
      <c r="C1318">
        <v>9</v>
      </c>
      <c r="D1318">
        <v>44</v>
      </c>
    </row>
    <row r="1319" spans="1:4" x14ac:dyDescent="0.3">
      <c r="A1319">
        <v>10748</v>
      </c>
      <c r="B1319">
        <v>40</v>
      </c>
      <c r="C1319">
        <v>18.399999999999999</v>
      </c>
      <c r="D1319">
        <v>40</v>
      </c>
    </row>
    <row r="1320" spans="1:4" x14ac:dyDescent="0.3">
      <c r="A1320">
        <v>10748</v>
      </c>
      <c r="B1320">
        <v>56</v>
      </c>
      <c r="C1320">
        <v>38</v>
      </c>
      <c r="D1320">
        <v>28</v>
      </c>
    </row>
    <row r="1321" spans="1:4" x14ac:dyDescent="0.3">
      <c r="A1321">
        <v>10749</v>
      </c>
      <c r="B1321">
        <v>56</v>
      </c>
      <c r="C1321">
        <v>38</v>
      </c>
      <c r="D1321">
        <v>15</v>
      </c>
    </row>
    <row r="1322" spans="1:4" x14ac:dyDescent="0.3">
      <c r="A1322">
        <v>10749</v>
      </c>
      <c r="B1322">
        <v>59</v>
      </c>
      <c r="C1322">
        <v>55</v>
      </c>
      <c r="D1322">
        <v>6</v>
      </c>
    </row>
    <row r="1323" spans="1:4" x14ac:dyDescent="0.3">
      <c r="A1323">
        <v>10749</v>
      </c>
      <c r="B1323">
        <v>76</v>
      </c>
      <c r="C1323">
        <v>18</v>
      </c>
      <c r="D1323">
        <v>10</v>
      </c>
    </row>
    <row r="1324" spans="1:4" x14ac:dyDescent="0.3">
      <c r="A1324">
        <v>10750</v>
      </c>
      <c r="B1324">
        <v>14</v>
      </c>
      <c r="C1324">
        <v>23.25</v>
      </c>
      <c r="D1324">
        <v>5</v>
      </c>
    </row>
    <row r="1325" spans="1:4" x14ac:dyDescent="0.3">
      <c r="A1325">
        <v>10750</v>
      </c>
      <c r="B1325">
        <v>45</v>
      </c>
      <c r="C1325">
        <v>9.5</v>
      </c>
      <c r="D1325">
        <v>40</v>
      </c>
    </row>
    <row r="1326" spans="1:4" x14ac:dyDescent="0.3">
      <c r="A1326">
        <v>10750</v>
      </c>
      <c r="B1326">
        <v>59</v>
      </c>
      <c r="C1326">
        <v>55</v>
      </c>
      <c r="D1326">
        <v>25</v>
      </c>
    </row>
    <row r="1327" spans="1:4" x14ac:dyDescent="0.3">
      <c r="A1327">
        <v>10751</v>
      </c>
      <c r="B1327">
        <v>26</v>
      </c>
      <c r="C1327">
        <v>31.23</v>
      </c>
      <c r="D1327">
        <v>12</v>
      </c>
    </row>
    <row r="1328" spans="1:4" x14ac:dyDescent="0.3">
      <c r="A1328">
        <v>10751</v>
      </c>
      <c r="B1328">
        <v>30</v>
      </c>
      <c r="C1328">
        <v>25.89</v>
      </c>
      <c r="D1328">
        <v>30</v>
      </c>
    </row>
    <row r="1329" spans="1:4" x14ac:dyDescent="0.3">
      <c r="A1329">
        <v>10751</v>
      </c>
      <c r="B1329">
        <v>50</v>
      </c>
      <c r="C1329">
        <v>16.25</v>
      </c>
      <c r="D1329">
        <v>20</v>
      </c>
    </row>
    <row r="1330" spans="1:4" x14ac:dyDescent="0.3">
      <c r="A1330">
        <v>10751</v>
      </c>
      <c r="B1330">
        <v>73</v>
      </c>
      <c r="C1330">
        <v>15</v>
      </c>
      <c r="D1330">
        <v>15</v>
      </c>
    </row>
    <row r="1331" spans="1:4" x14ac:dyDescent="0.3">
      <c r="A1331">
        <v>10752</v>
      </c>
      <c r="B1331">
        <v>1</v>
      </c>
      <c r="C1331">
        <v>18</v>
      </c>
      <c r="D1331">
        <v>8</v>
      </c>
    </row>
    <row r="1332" spans="1:4" x14ac:dyDescent="0.3">
      <c r="A1332">
        <v>10752</v>
      </c>
      <c r="B1332">
        <v>69</v>
      </c>
      <c r="C1332">
        <v>36</v>
      </c>
      <c r="D1332">
        <v>3</v>
      </c>
    </row>
    <row r="1333" spans="1:4" x14ac:dyDescent="0.3">
      <c r="A1333">
        <v>10753</v>
      </c>
      <c r="B1333">
        <v>45</v>
      </c>
      <c r="C1333">
        <v>9.5</v>
      </c>
      <c r="D1333">
        <v>4</v>
      </c>
    </row>
    <row r="1334" spans="1:4" x14ac:dyDescent="0.3">
      <c r="A1334">
        <v>10753</v>
      </c>
      <c r="B1334">
        <v>74</v>
      </c>
      <c r="C1334">
        <v>10</v>
      </c>
      <c r="D1334">
        <v>5</v>
      </c>
    </row>
    <row r="1335" spans="1:4" x14ac:dyDescent="0.3">
      <c r="A1335">
        <v>10754</v>
      </c>
      <c r="B1335">
        <v>40</v>
      </c>
      <c r="C1335">
        <v>18.399999999999999</v>
      </c>
      <c r="D1335">
        <v>3</v>
      </c>
    </row>
    <row r="1336" spans="1:4" x14ac:dyDescent="0.3">
      <c r="A1336">
        <v>10755</v>
      </c>
      <c r="B1336">
        <v>47</v>
      </c>
      <c r="C1336">
        <v>9.5</v>
      </c>
      <c r="D1336">
        <v>30</v>
      </c>
    </row>
    <row r="1337" spans="1:4" x14ac:dyDescent="0.3">
      <c r="A1337">
        <v>10755</v>
      </c>
      <c r="B1337">
        <v>56</v>
      </c>
      <c r="C1337">
        <v>38</v>
      </c>
      <c r="D1337">
        <v>30</v>
      </c>
    </row>
    <row r="1338" spans="1:4" x14ac:dyDescent="0.3">
      <c r="A1338">
        <v>10755</v>
      </c>
      <c r="B1338">
        <v>57</v>
      </c>
      <c r="C1338">
        <v>19.5</v>
      </c>
      <c r="D1338">
        <v>14</v>
      </c>
    </row>
    <row r="1339" spans="1:4" x14ac:dyDescent="0.3">
      <c r="A1339">
        <v>10755</v>
      </c>
      <c r="B1339">
        <v>69</v>
      </c>
      <c r="C1339">
        <v>36</v>
      </c>
      <c r="D1339">
        <v>25</v>
      </c>
    </row>
    <row r="1340" spans="1:4" x14ac:dyDescent="0.3">
      <c r="A1340">
        <v>10756</v>
      </c>
      <c r="B1340">
        <v>18</v>
      </c>
      <c r="C1340">
        <v>62.5</v>
      </c>
      <c r="D1340">
        <v>21</v>
      </c>
    </row>
    <row r="1341" spans="1:4" x14ac:dyDescent="0.3">
      <c r="A1341">
        <v>10756</v>
      </c>
      <c r="B1341">
        <v>36</v>
      </c>
      <c r="C1341">
        <v>19</v>
      </c>
      <c r="D1341">
        <v>20</v>
      </c>
    </row>
    <row r="1342" spans="1:4" x14ac:dyDescent="0.3">
      <c r="A1342">
        <v>10756</v>
      </c>
      <c r="B1342">
        <v>68</v>
      </c>
      <c r="C1342">
        <v>12.5</v>
      </c>
      <c r="D1342">
        <v>6</v>
      </c>
    </row>
    <row r="1343" spans="1:4" x14ac:dyDescent="0.3">
      <c r="A1343">
        <v>10756</v>
      </c>
      <c r="B1343">
        <v>69</v>
      </c>
      <c r="C1343">
        <v>36</v>
      </c>
      <c r="D1343">
        <v>20</v>
      </c>
    </row>
    <row r="1344" spans="1:4" x14ac:dyDescent="0.3">
      <c r="A1344">
        <v>10757</v>
      </c>
      <c r="B1344">
        <v>34</v>
      </c>
      <c r="C1344">
        <v>14</v>
      </c>
      <c r="D1344">
        <v>30</v>
      </c>
    </row>
    <row r="1345" spans="1:4" x14ac:dyDescent="0.3">
      <c r="A1345">
        <v>10757</v>
      </c>
      <c r="B1345">
        <v>59</v>
      </c>
      <c r="C1345">
        <v>55</v>
      </c>
      <c r="D1345">
        <v>7</v>
      </c>
    </row>
    <row r="1346" spans="1:4" x14ac:dyDescent="0.3">
      <c r="A1346">
        <v>10757</v>
      </c>
      <c r="B1346">
        <v>62</v>
      </c>
      <c r="C1346">
        <v>49.3</v>
      </c>
      <c r="D1346">
        <v>30</v>
      </c>
    </row>
    <row r="1347" spans="1:4" x14ac:dyDescent="0.3">
      <c r="A1347">
        <v>10757</v>
      </c>
      <c r="B1347">
        <v>64</v>
      </c>
      <c r="C1347">
        <v>33.25</v>
      </c>
      <c r="D1347">
        <v>24</v>
      </c>
    </row>
    <row r="1348" spans="1:4" x14ac:dyDescent="0.3">
      <c r="A1348">
        <v>10758</v>
      </c>
      <c r="B1348">
        <v>26</v>
      </c>
      <c r="C1348">
        <v>31.23</v>
      </c>
      <c r="D1348">
        <v>20</v>
      </c>
    </row>
    <row r="1349" spans="1:4" x14ac:dyDescent="0.3">
      <c r="A1349">
        <v>10758</v>
      </c>
      <c r="B1349">
        <v>52</v>
      </c>
      <c r="C1349">
        <v>7</v>
      </c>
      <c r="D1349">
        <v>60</v>
      </c>
    </row>
    <row r="1350" spans="1:4" x14ac:dyDescent="0.3">
      <c r="A1350">
        <v>10758</v>
      </c>
      <c r="B1350">
        <v>70</v>
      </c>
      <c r="C1350">
        <v>15</v>
      </c>
      <c r="D1350">
        <v>40</v>
      </c>
    </row>
    <row r="1351" spans="1:4" x14ac:dyDescent="0.3">
      <c r="A1351">
        <v>10759</v>
      </c>
      <c r="B1351">
        <v>32</v>
      </c>
      <c r="C1351">
        <v>32</v>
      </c>
      <c r="D1351">
        <v>10</v>
      </c>
    </row>
    <row r="1352" spans="1:4" x14ac:dyDescent="0.3">
      <c r="A1352">
        <v>10760</v>
      </c>
      <c r="B1352">
        <v>25</v>
      </c>
      <c r="C1352">
        <v>14</v>
      </c>
      <c r="D1352">
        <v>12</v>
      </c>
    </row>
    <row r="1353" spans="1:4" x14ac:dyDescent="0.3">
      <c r="A1353">
        <v>10760</v>
      </c>
      <c r="B1353">
        <v>27</v>
      </c>
      <c r="C1353">
        <v>43.9</v>
      </c>
      <c r="D1353">
        <v>40</v>
      </c>
    </row>
    <row r="1354" spans="1:4" x14ac:dyDescent="0.3">
      <c r="A1354">
        <v>10760</v>
      </c>
      <c r="B1354">
        <v>43</v>
      </c>
      <c r="C1354">
        <v>46</v>
      </c>
      <c r="D1354">
        <v>30</v>
      </c>
    </row>
    <row r="1355" spans="1:4" x14ac:dyDescent="0.3">
      <c r="A1355">
        <v>10761</v>
      </c>
      <c r="B1355">
        <v>25</v>
      </c>
      <c r="C1355">
        <v>14</v>
      </c>
      <c r="D1355">
        <v>35</v>
      </c>
    </row>
    <row r="1356" spans="1:4" x14ac:dyDescent="0.3">
      <c r="A1356">
        <v>10761</v>
      </c>
      <c r="B1356">
        <v>75</v>
      </c>
      <c r="C1356">
        <v>7.75</v>
      </c>
      <c r="D1356">
        <v>18</v>
      </c>
    </row>
    <row r="1357" spans="1:4" x14ac:dyDescent="0.3">
      <c r="A1357">
        <v>10762</v>
      </c>
      <c r="B1357">
        <v>39</v>
      </c>
      <c r="C1357">
        <v>18</v>
      </c>
      <c r="D1357">
        <v>16</v>
      </c>
    </row>
    <row r="1358" spans="1:4" x14ac:dyDescent="0.3">
      <c r="A1358">
        <v>10762</v>
      </c>
      <c r="B1358">
        <v>47</v>
      </c>
      <c r="C1358">
        <v>9.5</v>
      </c>
      <c r="D1358">
        <v>30</v>
      </c>
    </row>
    <row r="1359" spans="1:4" x14ac:dyDescent="0.3">
      <c r="A1359">
        <v>10762</v>
      </c>
      <c r="B1359">
        <v>51</v>
      </c>
      <c r="C1359">
        <v>53</v>
      </c>
      <c r="D1359">
        <v>28</v>
      </c>
    </row>
    <row r="1360" spans="1:4" x14ac:dyDescent="0.3">
      <c r="A1360">
        <v>10762</v>
      </c>
      <c r="B1360">
        <v>56</v>
      </c>
      <c r="C1360">
        <v>38</v>
      </c>
      <c r="D1360">
        <v>60</v>
      </c>
    </row>
    <row r="1361" spans="1:4" x14ac:dyDescent="0.3">
      <c r="A1361">
        <v>10763</v>
      </c>
      <c r="B1361">
        <v>21</v>
      </c>
      <c r="C1361">
        <v>10</v>
      </c>
      <c r="D1361">
        <v>40</v>
      </c>
    </row>
    <row r="1362" spans="1:4" x14ac:dyDescent="0.3">
      <c r="A1362">
        <v>10763</v>
      </c>
      <c r="B1362">
        <v>22</v>
      </c>
      <c r="C1362">
        <v>21</v>
      </c>
      <c r="D1362">
        <v>6</v>
      </c>
    </row>
    <row r="1363" spans="1:4" x14ac:dyDescent="0.3">
      <c r="A1363">
        <v>10763</v>
      </c>
      <c r="B1363">
        <v>24</v>
      </c>
      <c r="C1363">
        <v>4.5</v>
      </c>
      <c r="D1363">
        <v>20</v>
      </c>
    </row>
    <row r="1364" spans="1:4" x14ac:dyDescent="0.3">
      <c r="A1364">
        <v>10764</v>
      </c>
      <c r="B1364">
        <v>3</v>
      </c>
      <c r="C1364">
        <v>10</v>
      </c>
      <c r="D1364">
        <v>20</v>
      </c>
    </row>
    <row r="1365" spans="1:4" x14ac:dyDescent="0.3">
      <c r="A1365">
        <v>10764</v>
      </c>
      <c r="B1365">
        <v>39</v>
      </c>
      <c r="C1365">
        <v>18</v>
      </c>
      <c r="D1365">
        <v>130</v>
      </c>
    </row>
    <row r="1366" spans="1:4" x14ac:dyDescent="0.3">
      <c r="A1366">
        <v>10765</v>
      </c>
      <c r="B1366">
        <v>65</v>
      </c>
      <c r="C1366">
        <v>21.05</v>
      </c>
      <c r="D1366">
        <v>80</v>
      </c>
    </row>
    <row r="1367" spans="1:4" x14ac:dyDescent="0.3">
      <c r="A1367">
        <v>10766</v>
      </c>
      <c r="B1367">
        <v>2</v>
      </c>
      <c r="C1367">
        <v>19</v>
      </c>
      <c r="D1367">
        <v>40</v>
      </c>
    </row>
    <row r="1368" spans="1:4" x14ac:dyDescent="0.3">
      <c r="A1368">
        <v>10766</v>
      </c>
      <c r="B1368">
        <v>7</v>
      </c>
      <c r="C1368">
        <v>30</v>
      </c>
      <c r="D1368">
        <v>35</v>
      </c>
    </row>
    <row r="1369" spans="1:4" x14ac:dyDescent="0.3">
      <c r="A1369">
        <v>10766</v>
      </c>
      <c r="B1369">
        <v>68</v>
      </c>
      <c r="C1369">
        <v>12.5</v>
      </c>
      <c r="D1369">
        <v>40</v>
      </c>
    </row>
    <row r="1370" spans="1:4" x14ac:dyDescent="0.3">
      <c r="A1370">
        <v>10767</v>
      </c>
      <c r="B1370">
        <v>42</v>
      </c>
      <c r="C1370">
        <v>14</v>
      </c>
      <c r="D1370">
        <v>2</v>
      </c>
    </row>
    <row r="1371" spans="1:4" x14ac:dyDescent="0.3">
      <c r="A1371">
        <v>10768</v>
      </c>
      <c r="B1371">
        <v>22</v>
      </c>
      <c r="C1371">
        <v>21</v>
      </c>
      <c r="D1371">
        <v>4</v>
      </c>
    </row>
    <row r="1372" spans="1:4" x14ac:dyDescent="0.3">
      <c r="A1372">
        <v>10768</v>
      </c>
      <c r="B1372">
        <v>31</v>
      </c>
      <c r="C1372">
        <v>12.5</v>
      </c>
      <c r="D1372">
        <v>50</v>
      </c>
    </row>
    <row r="1373" spans="1:4" x14ac:dyDescent="0.3">
      <c r="A1373">
        <v>10768</v>
      </c>
      <c r="B1373">
        <v>60</v>
      </c>
      <c r="C1373">
        <v>34</v>
      </c>
      <c r="D1373">
        <v>15</v>
      </c>
    </row>
    <row r="1374" spans="1:4" x14ac:dyDescent="0.3">
      <c r="A1374">
        <v>10768</v>
      </c>
      <c r="B1374">
        <v>71</v>
      </c>
      <c r="C1374">
        <v>21.5</v>
      </c>
      <c r="D1374">
        <v>12</v>
      </c>
    </row>
    <row r="1375" spans="1:4" x14ac:dyDescent="0.3">
      <c r="A1375">
        <v>10769</v>
      </c>
      <c r="B1375">
        <v>41</v>
      </c>
      <c r="C1375">
        <v>9.65</v>
      </c>
      <c r="D1375">
        <v>30</v>
      </c>
    </row>
    <row r="1376" spans="1:4" x14ac:dyDescent="0.3">
      <c r="A1376">
        <v>10769</v>
      </c>
      <c r="B1376">
        <v>52</v>
      </c>
      <c r="C1376">
        <v>7</v>
      </c>
      <c r="D1376">
        <v>15</v>
      </c>
    </row>
    <row r="1377" spans="1:4" x14ac:dyDescent="0.3">
      <c r="A1377">
        <v>10769</v>
      </c>
      <c r="B1377">
        <v>61</v>
      </c>
      <c r="C1377">
        <v>28.5</v>
      </c>
      <c r="D1377">
        <v>20</v>
      </c>
    </row>
    <row r="1378" spans="1:4" x14ac:dyDescent="0.3">
      <c r="A1378">
        <v>10769</v>
      </c>
      <c r="B1378">
        <v>62</v>
      </c>
      <c r="C1378">
        <v>49.3</v>
      </c>
      <c r="D1378">
        <v>15</v>
      </c>
    </row>
    <row r="1379" spans="1:4" x14ac:dyDescent="0.3">
      <c r="A1379">
        <v>10770</v>
      </c>
      <c r="B1379">
        <v>11</v>
      </c>
      <c r="C1379">
        <v>21</v>
      </c>
      <c r="D1379">
        <v>15</v>
      </c>
    </row>
    <row r="1380" spans="1:4" x14ac:dyDescent="0.3">
      <c r="A1380">
        <v>10771</v>
      </c>
      <c r="B1380">
        <v>71</v>
      </c>
      <c r="C1380">
        <v>21.5</v>
      </c>
      <c r="D1380">
        <v>16</v>
      </c>
    </row>
    <row r="1381" spans="1:4" x14ac:dyDescent="0.3">
      <c r="A1381">
        <v>10772</v>
      </c>
      <c r="B1381">
        <v>29</v>
      </c>
      <c r="C1381">
        <v>123.79</v>
      </c>
      <c r="D1381">
        <v>18</v>
      </c>
    </row>
    <row r="1382" spans="1:4" x14ac:dyDescent="0.3">
      <c r="A1382">
        <v>10772</v>
      </c>
      <c r="B1382">
        <v>59</v>
      </c>
      <c r="C1382">
        <v>55</v>
      </c>
      <c r="D1382">
        <v>25</v>
      </c>
    </row>
    <row r="1383" spans="1:4" x14ac:dyDescent="0.3">
      <c r="A1383">
        <v>10773</v>
      </c>
      <c r="B1383">
        <v>17</v>
      </c>
      <c r="C1383">
        <v>39</v>
      </c>
      <c r="D1383">
        <v>33</v>
      </c>
    </row>
    <row r="1384" spans="1:4" x14ac:dyDescent="0.3">
      <c r="A1384">
        <v>10773</v>
      </c>
      <c r="B1384">
        <v>31</v>
      </c>
      <c r="C1384">
        <v>12.5</v>
      </c>
      <c r="D1384">
        <v>70</v>
      </c>
    </row>
    <row r="1385" spans="1:4" x14ac:dyDescent="0.3">
      <c r="A1385">
        <v>10773</v>
      </c>
      <c r="B1385">
        <v>75</v>
      </c>
      <c r="C1385">
        <v>7.75</v>
      </c>
      <c r="D1385">
        <v>7</v>
      </c>
    </row>
    <row r="1386" spans="1:4" x14ac:dyDescent="0.3">
      <c r="A1386">
        <v>10774</v>
      </c>
      <c r="B1386">
        <v>31</v>
      </c>
      <c r="C1386">
        <v>12.5</v>
      </c>
      <c r="D1386">
        <v>2</v>
      </c>
    </row>
    <row r="1387" spans="1:4" x14ac:dyDescent="0.3">
      <c r="A1387">
        <v>10774</v>
      </c>
      <c r="B1387">
        <v>66</v>
      </c>
      <c r="C1387">
        <v>17</v>
      </c>
      <c r="D1387">
        <v>50</v>
      </c>
    </row>
    <row r="1388" spans="1:4" x14ac:dyDescent="0.3">
      <c r="A1388">
        <v>10775</v>
      </c>
      <c r="B1388">
        <v>10</v>
      </c>
      <c r="C1388">
        <v>31</v>
      </c>
      <c r="D1388">
        <v>6</v>
      </c>
    </row>
    <row r="1389" spans="1:4" x14ac:dyDescent="0.3">
      <c r="A1389">
        <v>10775</v>
      </c>
      <c r="B1389">
        <v>67</v>
      </c>
      <c r="C1389">
        <v>14</v>
      </c>
      <c r="D1389">
        <v>3</v>
      </c>
    </row>
    <row r="1390" spans="1:4" x14ac:dyDescent="0.3">
      <c r="A1390">
        <v>10776</v>
      </c>
      <c r="B1390">
        <v>31</v>
      </c>
      <c r="C1390">
        <v>12.5</v>
      </c>
      <c r="D1390">
        <v>16</v>
      </c>
    </row>
    <row r="1391" spans="1:4" x14ac:dyDescent="0.3">
      <c r="A1391">
        <v>10776</v>
      </c>
      <c r="B1391">
        <v>42</v>
      </c>
      <c r="C1391">
        <v>14</v>
      </c>
      <c r="D1391">
        <v>12</v>
      </c>
    </row>
    <row r="1392" spans="1:4" x14ac:dyDescent="0.3">
      <c r="A1392">
        <v>10776</v>
      </c>
      <c r="B1392">
        <v>45</v>
      </c>
      <c r="C1392">
        <v>9.5</v>
      </c>
      <c r="D1392">
        <v>27</v>
      </c>
    </row>
    <row r="1393" spans="1:4" x14ac:dyDescent="0.3">
      <c r="A1393">
        <v>10776</v>
      </c>
      <c r="B1393">
        <v>51</v>
      </c>
      <c r="C1393">
        <v>53</v>
      </c>
      <c r="D1393">
        <v>120</v>
      </c>
    </row>
    <row r="1394" spans="1:4" x14ac:dyDescent="0.3">
      <c r="A1394">
        <v>10777</v>
      </c>
      <c r="B1394">
        <v>42</v>
      </c>
      <c r="C1394">
        <v>14</v>
      </c>
      <c r="D1394">
        <v>20</v>
      </c>
    </row>
    <row r="1395" spans="1:4" x14ac:dyDescent="0.3">
      <c r="A1395">
        <v>10778</v>
      </c>
      <c r="B1395">
        <v>41</v>
      </c>
      <c r="C1395">
        <v>9.65</v>
      </c>
      <c r="D1395">
        <v>10</v>
      </c>
    </row>
    <row r="1396" spans="1:4" x14ac:dyDescent="0.3">
      <c r="A1396">
        <v>10779</v>
      </c>
      <c r="B1396">
        <v>16</v>
      </c>
      <c r="C1396">
        <v>17.45</v>
      </c>
      <c r="D1396">
        <v>20</v>
      </c>
    </row>
    <row r="1397" spans="1:4" x14ac:dyDescent="0.3">
      <c r="A1397">
        <v>10779</v>
      </c>
      <c r="B1397">
        <v>62</v>
      </c>
      <c r="C1397">
        <v>49.3</v>
      </c>
      <c r="D1397">
        <v>20</v>
      </c>
    </row>
    <row r="1398" spans="1:4" x14ac:dyDescent="0.3">
      <c r="A1398">
        <v>10780</v>
      </c>
      <c r="B1398">
        <v>70</v>
      </c>
      <c r="C1398">
        <v>15</v>
      </c>
      <c r="D1398">
        <v>35</v>
      </c>
    </row>
    <row r="1399" spans="1:4" x14ac:dyDescent="0.3">
      <c r="A1399">
        <v>10780</v>
      </c>
      <c r="B1399">
        <v>77</v>
      </c>
      <c r="C1399">
        <v>13</v>
      </c>
      <c r="D1399">
        <v>15</v>
      </c>
    </row>
    <row r="1400" spans="1:4" x14ac:dyDescent="0.3">
      <c r="A1400">
        <v>10781</v>
      </c>
      <c r="B1400">
        <v>54</v>
      </c>
      <c r="C1400">
        <v>7.45</v>
      </c>
      <c r="D1400">
        <v>3</v>
      </c>
    </row>
    <row r="1401" spans="1:4" x14ac:dyDescent="0.3">
      <c r="A1401">
        <v>10781</v>
      </c>
      <c r="B1401">
        <v>56</v>
      </c>
      <c r="C1401">
        <v>38</v>
      </c>
      <c r="D1401">
        <v>20</v>
      </c>
    </row>
    <row r="1402" spans="1:4" x14ac:dyDescent="0.3">
      <c r="A1402">
        <v>10781</v>
      </c>
      <c r="B1402">
        <v>74</v>
      </c>
      <c r="C1402">
        <v>10</v>
      </c>
      <c r="D1402">
        <v>35</v>
      </c>
    </row>
    <row r="1403" spans="1:4" x14ac:dyDescent="0.3">
      <c r="A1403">
        <v>10782</v>
      </c>
      <c r="B1403">
        <v>31</v>
      </c>
      <c r="C1403">
        <v>12.5</v>
      </c>
      <c r="D1403">
        <v>1</v>
      </c>
    </row>
    <row r="1404" spans="1:4" x14ac:dyDescent="0.3">
      <c r="A1404">
        <v>10783</v>
      </c>
      <c r="B1404">
        <v>31</v>
      </c>
      <c r="C1404">
        <v>12.5</v>
      </c>
      <c r="D1404">
        <v>10</v>
      </c>
    </row>
    <row r="1405" spans="1:4" x14ac:dyDescent="0.3">
      <c r="A1405">
        <v>10783</v>
      </c>
      <c r="B1405">
        <v>38</v>
      </c>
      <c r="C1405">
        <v>263.5</v>
      </c>
      <c r="D1405">
        <v>5</v>
      </c>
    </row>
    <row r="1406" spans="1:4" x14ac:dyDescent="0.3">
      <c r="A1406">
        <v>10784</v>
      </c>
      <c r="B1406">
        <v>36</v>
      </c>
      <c r="C1406">
        <v>19</v>
      </c>
      <c r="D1406">
        <v>30</v>
      </c>
    </row>
    <row r="1407" spans="1:4" x14ac:dyDescent="0.3">
      <c r="A1407">
        <v>10784</v>
      </c>
      <c r="B1407">
        <v>39</v>
      </c>
      <c r="C1407">
        <v>18</v>
      </c>
      <c r="D1407">
        <v>2</v>
      </c>
    </row>
    <row r="1408" spans="1:4" x14ac:dyDescent="0.3">
      <c r="A1408">
        <v>10784</v>
      </c>
      <c r="B1408">
        <v>72</v>
      </c>
      <c r="C1408">
        <v>34.799999999999997</v>
      </c>
      <c r="D1408">
        <v>30</v>
      </c>
    </row>
    <row r="1409" spans="1:4" x14ac:dyDescent="0.3">
      <c r="A1409">
        <v>10785</v>
      </c>
      <c r="B1409">
        <v>10</v>
      </c>
      <c r="C1409">
        <v>31</v>
      </c>
      <c r="D1409">
        <v>10</v>
      </c>
    </row>
    <row r="1410" spans="1:4" x14ac:dyDescent="0.3">
      <c r="A1410">
        <v>10785</v>
      </c>
      <c r="B1410">
        <v>75</v>
      </c>
      <c r="C1410">
        <v>7.75</v>
      </c>
      <c r="D1410">
        <v>10</v>
      </c>
    </row>
    <row r="1411" spans="1:4" x14ac:dyDescent="0.3">
      <c r="A1411">
        <v>10786</v>
      </c>
      <c r="B1411">
        <v>8</v>
      </c>
      <c r="C1411">
        <v>40</v>
      </c>
      <c r="D1411">
        <v>30</v>
      </c>
    </row>
    <row r="1412" spans="1:4" x14ac:dyDescent="0.3">
      <c r="A1412">
        <v>10786</v>
      </c>
      <c r="B1412">
        <v>30</v>
      </c>
      <c r="C1412">
        <v>25.89</v>
      </c>
      <c r="D1412">
        <v>15</v>
      </c>
    </row>
    <row r="1413" spans="1:4" x14ac:dyDescent="0.3">
      <c r="A1413">
        <v>10786</v>
      </c>
      <c r="B1413">
        <v>75</v>
      </c>
      <c r="C1413">
        <v>7.75</v>
      </c>
      <c r="D1413">
        <v>42</v>
      </c>
    </row>
    <row r="1414" spans="1:4" x14ac:dyDescent="0.3">
      <c r="A1414">
        <v>10787</v>
      </c>
      <c r="B1414">
        <v>2</v>
      </c>
      <c r="C1414">
        <v>19</v>
      </c>
      <c r="D1414">
        <v>15</v>
      </c>
    </row>
    <row r="1415" spans="1:4" x14ac:dyDescent="0.3">
      <c r="A1415">
        <v>10787</v>
      </c>
      <c r="B1415">
        <v>29</v>
      </c>
      <c r="C1415">
        <v>123.79</v>
      </c>
      <c r="D1415">
        <v>20</v>
      </c>
    </row>
    <row r="1416" spans="1:4" x14ac:dyDescent="0.3">
      <c r="A1416">
        <v>10788</v>
      </c>
      <c r="B1416">
        <v>19</v>
      </c>
      <c r="C1416">
        <v>9.1999999999999993</v>
      </c>
      <c r="D1416">
        <v>50</v>
      </c>
    </row>
    <row r="1417" spans="1:4" x14ac:dyDescent="0.3">
      <c r="A1417">
        <v>10788</v>
      </c>
      <c r="B1417">
        <v>75</v>
      </c>
      <c r="C1417">
        <v>7.75</v>
      </c>
      <c r="D1417">
        <v>40</v>
      </c>
    </row>
    <row r="1418" spans="1:4" x14ac:dyDescent="0.3">
      <c r="A1418">
        <v>10789</v>
      </c>
      <c r="B1418">
        <v>18</v>
      </c>
      <c r="C1418">
        <v>62.5</v>
      </c>
      <c r="D1418">
        <v>30</v>
      </c>
    </row>
    <row r="1419" spans="1:4" x14ac:dyDescent="0.3">
      <c r="A1419">
        <v>10789</v>
      </c>
      <c r="B1419">
        <v>35</v>
      </c>
      <c r="C1419">
        <v>18</v>
      </c>
      <c r="D1419">
        <v>15</v>
      </c>
    </row>
    <row r="1420" spans="1:4" x14ac:dyDescent="0.3">
      <c r="A1420">
        <v>10789</v>
      </c>
      <c r="B1420">
        <v>63</v>
      </c>
      <c r="C1420">
        <v>43.9</v>
      </c>
      <c r="D1420">
        <v>30</v>
      </c>
    </row>
    <row r="1421" spans="1:4" x14ac:dyDescent="0.3">
      <c r="A1421">
        <v>10789</v>
      </c>
      <c r="B1421">
        <v>68</v>
      </c>
      <c r="C1421">
        <v>12.5</v>
      </c>
      <c r="D1421">
        <v>18</v>
      </c>
    </row>
    <row r="1422" spans="1:4" x14ac:dyDescent="0.3">
      <c r="A1422">
        <v>10790</v>
      </c>
      <c r="B1422">
        <v>7</v>
      </c>
      <c r="C1422">
        <v>30</v>
      </c>
      <c r="D1422">
        <v>3</v>
      </c>
    </row>
    <row r="1423" spans="1:4" x14ac:dyDescent="0.3">
      <c r="A1423">
        <v>10790</v>
      </c>
      <c r="B1423">
        <v>56</v>
      </c>
      <c r="C1423">
        <v>38</v>
      </c>
      <c r="D1423">
        <v>20</v>
      </c>
    </row>
    <row r="1424" spans="1:4" x14ac:dyDescent="0.3">
      <c r="A1424">
        <v>10791</v>
      </c>
      <c r="B1424">
        <v>29</v>
      </c>
      <c r="C1424">
        <v>123.79</v>
      </c>
      <c r="D1424">
        <v>14</v>
      </c>
    </row>
    <row r="1425" spans="1:4" x14ac:dyDescent="0.3">
      <c r="A1425">
        <v>10791</v>
      </c>
      <c r="B1425">
        <v>41</v>
      </c>
      <c r="C1425">
        <v>9.65</v>
      </c>
      <c r="D1425">
        <v>20</v>
      </c>
    </row>
    <row r="1426" spans="1:4" x14ac:dyDescent="0.3">
      <c r="A1426">
        <v>10792</v>
      </c>
      <c r="B1426">
        <v>2</v>
      </c>
      <c r="C1426">
        <v>19</v>
      </c>
      <c r="D1426">
        <v>10</v>
      </c>
    </row>
    <row r="1427" spans="1:4" x14ac:dyDescent="0.3">
      <c r="A1427">
        <v>10792</v>
      </c>
      <c r="B1427">
        <v>54</v>
      </c>
      <c r="C1427">
        <v>7.45</v>
      </c>
      <c r="D1427">
        <v>3</v>
      </c>
    </row>
    <row r="1428" spans="1:4" x14ac:dyDescent="0.3">
      <c r="A1428">
        <v>10792</v>
      </c>
      <c r="B1428">
        <v>68</v>
      </c>
      <c r="C1428">
        <v>12.5</v>
      </c>
      <c r="D1428">
        <v>15</v>
      </c>
    </row>
    <row r="1429" spans="1:4" x14ac:dyDescent="0.3">
      <c r="A1429">
        <v>10793</v>
      </c>
      <c r="B1429">
        <v>41</v>
      </c>
      <c r="C1429">
        <v>9.65</v>
      </c>
      <c r="D1429">
        <v>14</v>
      </c>
    </row>
    <row r="1430" spans="1:4" x14ac:dyDescent="0.3">
      <c r="A1430">
        <v>10793</v>
      </c>
      <c r="B1430">
        <v>52</v>
      </c>
      <c r="C1430">
        <v>7</v>
      </c>
      <c r="D1430">
        <v>8</v>
      </c>
    </row>
    <row r="1431" spans="1:4" x14ac:dyDescent="0.3">
      <c r="A1431">
        <v>10794</v>
      </c>
      <c r="B1431">
        <v>14</v>
      </c>
      <c r="C1431">
        <v>23.25</v>
      </c>
      <c r="D1431">
        <v>15</v>
      </c>
    </row>
    <row r="1432" spans="1:4" x14ac:dyDescent="0.3">
      <c r="A1432">
        <v>10794</v>
      </c>
      <c r="B1432">
        <v>54</v>
      </c>
      <c r="C1432">
        <v>7.45</v>
      </c>
      <c r="D1432">
        <v>6</v>
      </c>
    </row>
    <row r="1433" spans="1:4" x14ac:dyDescent="0.3">
      <c r="A1433">
        <v>10795</v>
      </c>
      <c r="B1433">
        <v>16</v>
      </c>
      <c r="C1433">
        <v>17.45</v>
      </c>
      <c r="D1433">
        <v>65</v>
      </c>
    </row>
    <row r="1434" spans="1:4" x14ac:dyDescent="0.3">
      <c r="A1434">
        <v>10795</v>
      </c>
      <c r="B1434">
        <v>17</v>
      </c>
      <c r="C1434">
        <v>39</v>
      </c>
      <c r="D1434">
        <v>35</v>
      </c>
    </row>
    <row r="1435" spans="1:4" x14ac:dyDescent="0.3">
      <c r="A1435">
        <v>10796</v>
      </c>
      <c r="B1435">
        <v>26</v>
      </c>
      <c r="C1435">
        <v>31.23</v>
      </c>
      <c r="D1435">
        <v>21</v>
      </c>
    </row>
    <row r="1436" spans="1:4" x14ac:dyDescent="0.3">
      <c r="A1436">
        <v>10796</v>
      </c>
      <c r="B1436">
        <v>44</v>
      </c>
      <c r="C1436">
        <v>19.45</v>
      </c>
      <c r="D1436">
        <v>10</v>
      </c>
    </row>
    <row r="1437" spans="1:4" x14ac:dyDescent="0.3">
      <c r="A1437">
        <v>10796</v>
      </c>
      <c r="B1437">
        <v>64</v>
      </c>
      <c r="C1437">
        <v>33.25</v>
      </c>
      <c r="D1437">
        <v>35</v>
      </c>
    </row>
    <row r="1438" spans="1:4" x14ac:dyDescent="0.3">
      <c r="A1438">
        <v>10796</v>
      </c>
      <c r="B1438">
        <v>69</v>
      </c>
      <c r="C1438">
        <v>36</v>
      </c>
      <c r="D1438">
        <v>24</v>
      </c>
    </row>
    <row r="1439" spans="1:4" x14ac:dyDescent="0.3">
      <c r="A1439">
        <v>10797</v>
      </c>
      <c r="B1439">
        <v>11</v>
      </c>
      <c r="C1439">
        <v>21</v>
      </c>
      <c r="D1439">
        <v>20</v>
      </c>
    </row>
    <row r="1440" spans="1:4" x14ac:dyDescent="0.3">
      <c r="A1440">
        <v>10798</v>
      </c>
      <c r="B1440">
        <v>62</v>
      </c>
      <c r="C1440">
        <v>49.3</v>
      </c>
      <c r="D1440">
        <v>2</v>
      </c>
    </row>
    <row r="1441" spans="1:4" x14ac:dyDescent="0.3">
      <c r="A1441">
        <v>10798</v>
      </c>
      <c r="B1441">
        <v>72</v>
      </c>
      <c r="C1441">
        <v>34.799999999999997</v>
      </c>
      <c r="D1441">
        <v>10</v>
      </c>
    </row>
    <row r="1442" spans="1:4" x14ac:dyDescent="0.3">
      <c r="A1442">
        <v>10799</v>
      </c>
      <c r="B1442">
        <v>13</v>
      </c>
      <c r="C1442">
        <v>6</v>
      </c>
      <c r="D1442">
        <v>20</v>
      </c>
    </row>
    <row r="1443" spans="1:4" x14ac:dyDescent="0.3">
      <c r="A1443">
        <v>10799</v>
      </c>
      <c r="B1443">
        <v>24</v>
      </c>
      <c r="C1443">
        <v>4.5</v>
      </c>
      <c r="D1443">
        <v>20</v>
      </c>
    </row>
    <row r="1444" spans="1:4" x14ac:dyDescent="0.3">
      <c r="A1444">
        <v>10799</v>
      </c>
      <c r="B1444">
        <v>59</v>
      </c>
      <c r="C1444">
        <v>55</v>
      </c>
      <c r="D1444">
        <v>25</v>
      </c>
    </row>
    <row r="1445" spans="1:4" x14ac:dyDescent="0.3">
      <c r="A1445">
        <v>10800</v>
      </c>
      <c r="B1445">
        <v>11</v>
      </c>
      <c r="C1445">
        <v>21</v>
      </c>
      <c r="D1445">
        <v>50</v>
      </c>
    </row>
    <row r="1446" spans="1:4" x14ac:dyDescent="0.3">
      <c r="A1446">
        <v>10800</v>
      </c>
      <c r="B1446">
        <v>51</v>
      </c>
      <c r="C1446">
        <v>53</v>
      </c>
      <c r="D1446">
        <v>10</v>
      </c>
    </row>
    <row r="1447" spans="1:4" x14ac:dyDescent="0.3">
      <c r="A1447">
        <v>10800</v>
      </c>
      <c r="B1447">
        <v>54</v>
      </c>
      <c r="C1447">
        <v>7.45</v>
      </c>
      <c r="D1447">
        <v>7</v>
      </c>
    </row>
    <row r="1448" spans="1:4" x14ac:dyDescent="0.3">
      <c r="A1448">
        <v>10801</v>
      </c>
      <c r="B1448">
        <v>17</v>
      </c>
      <c r="C1448">
        <v>39</v>
      </c>
      <c r="D1448">
        <v>40</v>
      </c>
    </row>
    <row r="1449" spans="1:4" x14ac:dyDescent="0.3">
      <c r="A1449">
        <v>10801</v>
      </c>
      <c r="B1449">
        <v>29</v>
      </c>
      <c r="C1449">
        <v>123.79</v>
      </c>
      <c r="D1449">
        <v>20</v>
      </c>
    </row>
    <row r="1450" spans="1:4" x14ac:dyDescent="0.3">
      <c r="A1450">
        <v>10802</v>
      </c>
      <c r="B1450">
        <v>30</v>
      </c>
      <c r="C1450">
        <v>25.89</v>
      </c>
      <c r="D1450">
        <v>25</v>
      </c>
    </row>
    <row r="1451" spans="1:4" x14ac:dyDescent="0.3">
      <c r="A1451">
        <v>10802</v>
      </c>
      <c r="B1451">
        <v>51</v>
      </c>
      <c r="C1451">
        <v>53</v>
      </c>
      <c r="D1451">
        <v>30</v>
      </c>
    </row>
    <row r="1452" spans="1:4" x14ac:dyDescent="0.3">
      <c r="A1452">
        <v>10802</v>
      </c>
      <c r="B1452">
        <v>55</v>
      </c>
      <c r="C1452">
        <v>24</v>
      </c>
      <c r="D1452">
        <v>60</v>
      </c>
    </row>
    <row r="1453" spans="1:4" x14ac:dyDescent="0.3">
      <c r="A1453">
        <v>10802</v>
      </c>
      <c r="B1453">
        <v>62</v>
      </c>
      <c r="C1453">
        <v>49.3</v>
      </c>
      <c r="D1453">
        <v>5</v>
      </c>
    </row>
    <row r="1454" spans="1:4" x14ac:dyDescent="0.3">
      <c r="A1454">
        <v>10803</v>
      </c>
      <c r="B1454">
        <v>19</v>
      </c>
      <c r="C1454">
        <v>9.1999999999999993</v>
      </c>
      <c r="D1454">
        <v>24</v>
      </c>
    </row>
    <row r="1455" spans="1:4" x14ac:dyDescent="0.3">
      <c r="A1455">
        <v>10803</v>
      </c>
      <c r="B1455">
        <v>25</v>
      </c>
      <c r="C1455">
        <v>14</v>
      </c>
      <c r="D1455">
        <v>15</v>
      </c>
    </row>
    <row r="1456" spans="1:4" x14ac:dyDescent="0.3">
      <c r="A1456">
        <v>10803</v>
      </c>
      <c r="B1456">
        <v>59</v>
      </c>
      <c r="C1456">
        <v>55</v>
      </c>
      <c r="D1456">
        <v>15</v>
      </c>
    </row>
    <row r="1457" spans="1:4" x14ac:dyDescent="0.3">
      <c r="A1457">
        <v>10804</v>
      </c>
      <c r="B1457">
        <v>10</v>
      </c>
      <c r="C1457">
        <v>31</v>
      </c>
      <c r="D1457">
        <v>36</v>
      </c>
    </row>
    <row r="1458" spans="1:4" x14ac:dyDescent="0.3">
      <c r="A1458">
        <v>10804</v>
      </c>
      <c r="B1458">
        <v>28</v>
      </c>
      <c r="C1458">
        <v>45.6</v>
      </c>
      <c r="D1458">
        <v>24</v>
      </c>
    </row>
    <row r="1459" spans="1:4" x14ac:dyDescent="0.3">
      <c r="A1459">
        <v>10804</v>
      </c>
      <c r="B1459">
        <v>49</v>
      </c>
      <c r="C1459">
        <v>20</v>
      </c>
      <c r="D1459">
        <v>4</v>
      </c>
    </row>
    <row r="1460" spans="1:4" x14ac:dyDescent="0.3">
      <c r="A1460">
        <v>10805</v>
      </c>
      <c r="B1460">
        <v>34</v>
      </c>
      <c r="C1460">
        <v>14</v>
      </c>
      <c r="D1460">
        <v>10</v>
      </c>
    </row>
    <row r="1461" spans="1:4" x14ac:dyDescent="0.3">
      <c r="A1461">
        <v>10805</v>
      </c>
      <c r="B1461">
        <v>38</v>
      </c>
      <c r="C1461">
        <v>263.5</v>
      </c>
      <c r="D1461">
        <v>10</v>
      </c>
    </row>
    <row r="1462" spans="1:4" x14ac:dyDescent="0.3">
      <c r="A1462">
        <v>10806</v>
      </c>
      <c r="B1462">
        <v>2</v>
      </c>
      <c r="C1462">
        <v>19</v>
      </c>
      <c r="D1462">
        <v>20</v>
      </c>
    </row>
    <row r="1463" spans="1:4" x14ac:dyDescent="0.3">
      <c r="A1463">
        <v>10806</v>
      </c>
      <c r="B1463">
        <v>65</v>
      </c>
      <c r="C1463">
        <v>21.05</v>
      </c>
      <c r="D1463">
        <v>2</v>
      </c>
    </row>
    <row r="1464" spans="1:4" x14ac:dyDescent="0.3">
      <c r="A1464">
        <v>10806</v>
      </c>
      <c r="B1464">
        <v>74</v>
      </c>
      <c r="C1464">
        <v>10</v>
      </c>
      <c r="D1464">
        <v>15</v>
      </c>
    </row>
    <row r="1465" spans="1:4" x14ac:dyDescent="0.3">
      <c r="A1465">
        <v>10807</v>
      </c>
      <c r="B1465">
        <v>40</v>
      </c>
      <c r="C1465">
        <v>18.399999999999999</v>
      </c>
      <c r="D1465">
        <v>1</v>
      </c>
    </row>
    <row r="1466" spans="1:4" x14ac:dyDescent="0.3">
      <c r="A1466">
        <v>10808</v>
      </c>
      <c r="B1466">
        <v>56</v>
      </c>
      <c r="C1466">
        <v>38</v>
      </c>
      <c r="D1466">
        <v>20</v>
      </c>
    </row>
    <row r="1467" spans="1:4" x14ac:dyDescent="0.3">
      <c r="A1467">
        <v>10808</v>
      </c>
      <c r="B1467">
        <v>76</v>
      </c>
      <c r="C1467">
        <v>18</v>
      </c>
      <c r="D1467">
        <v>50</v>
      </c>
    </row>
    <row r="1468" spans="1:4" x14ac:dyDescent="0.3">
      <c r="A1468">
        <v>10809</v>
      </c>
      <c r="B1468">
        <v>52</v>
      </c>
      <c r="C1468">
        <v>7</v>
      </c>
      <c r="D1468">
        <v>20</v>
      </c>
    </row>
    <row r="1469" spans="1:4" x14ac:dyDescent="0.3">
      <c r="A1469">
        <v>10810</v>
      </c>
      <c r="B1469">
        <v>13</v>
      </c>
      <c r="C1469">
        <v>6</v>
      </c>
      <c r="D1469">
        <v>7</v>
      </c>
    </row>
    <row r="1470" spans="1:4" x14ac:dyDescent="0.3">
      <c r="A1470">
        <v>10810</v>
      </c>
      <c r="B1470">
        <v>25</v>
      </c>
      <c r="C1470">
        <v>14</v>
      </c>
      <c r="D1470">
        <v>5</v>
      </c>
    </row>
    <row r="1471" spans="1:4" x14ac:dyDescent="0.3">
      <c r="A1471">
        <v>10810</v>
      </c>
      <c r="B1471">
        <v>70</v>
      </c>
      <c r="C1471">
        <v>15</v>
      </c>
      <c r="D1471">
        <v>5</v>
      </c>
    </row>
    <row r="1472" spans="1:4" x14ac:dyDescent="0.3">
      <c r="A1472">
        <v>10811</v>
      </c>
      <c r="B1472">
        <v>19</v>
      </c>
      <c r="C1472">
        <v>9.1999999999999993</v>
      </c>
      <c r="D1472">
        <v>15</v>
      </c>
    </row>
    <row r="1473" spans="1:4" x14ac:dyDescent="0.3">
      <c r="A1473">
        <v>10811</v>
      </c>
      <c r="B1473">
        <v>23</v>
      </c>
      <c r="C1473">
        <v>9</v>
      </c>
      <c r="D1473">
        <v>18</v>
      </c>
    </row>
    <row r="1474" spans="1:4" x14ac:dyDescent="0.3">
      <c r="A1474">
        <v>10811</v>
      </c>
      <c r="B1474">
        <v>40</v>
      </c>
      <c r="C1474">
        <v>18.399999999999999</v>
      </c>
      <c r="D1474">
        <v>30</v>
      </c>
    </row>
    <row r="1475" spans="1:4" x14ac:dyDescent="0.3">
      <c r="A1475">
        <v>10812</v>
      </c>
      <c r="B1475">
        <v>31</v>
      </c>
      <c r="C1475">
        <v>12.5</v>
      </c>
      <c r="D1475">
        <v>16</v>
      </c>
    </row>
    <row r="1476" spans="1:4" x14ac:dyDescent="0.3">
      <c r="A1476">
        <v>10812</v>
      </c>
      <c r="B1476">
        <v>72</v>
      </c>
      <c r="C1476">
        <v>34.799999999999997</v>
      </c>
      <c r="D1476">
        <v>40</v>
      </c>
    </row>
    <row r="1477" spans="1:4" x14ac:dyDescent="0.3">
      <c r="A1477">
        <v>10812</v>
      </c>
      <c r="B1477">
        <v>77</v>
      </c>
      <c r="C1477">
        <v>13</v>
      </c>
      <c r="D1477">
        <v>20</v>
      </c>
    </row>
    <row r="1478" spans="1:4" x14ac:dyDescent="0.3">
      <c r="A1478">
        <v>10813</v>
      </c>
      <c r="B1478">
        <v>2</v>
      </c>
      <c r="C1478">
        <v>19</v>
      </c>
      <c r="D1478">
        <v>12</v>
      </c>
    </row>
    <row r="1479" spans="1:4" x14ac:dyDescent="0.3">
      <c r="A1479">
        <v>10813</v>
      </c>
      <c r="B1479">
        <v>46</v>
      </c>
      <c r="C1479">
        <v>12</v>
      </c>
      <c r="D1479">
        <v>35</v>
      </c>
    </row>
    <row r="1480" spans="1:4" x14ac:dyDescent="0.3">
      <c r="A1480">
        <v>10814</v>
      </c>
      <c r="B1480">
        <v>41</v>
      </c>
      <c r="C1480">
        <v>9.65</v>
      </c>
      <c r="D1480">
        <v>20</v>
      </c>
    </row>
    <row r="1481" spans="1:4" x14ac:dyDescent="0.3">
      <c r="A1481">
        <v>10814</v>
      </c>
      <c r="B1481">
        <v>43</v>
      </c>
      <c r="C1481">
        <v>46</v>
      </c>
      <c r="D1481">
        <v>20</v>
      </c>
    </row>
    <row r="1482" spans="1:4" x14ac:dyDescent="0.3">
      <c r="A1482">
        <v>10814</v>
      </c>
      <c r="B1482">
        <v>48</v>
      </c>
      <c r="C1482">
        <v>12.75</v>
      </c>
      <c r="D1482">
        <v>8</v>
      </c>
    </row>
    <row r="1483" spans="1:4" x14ac:dyDescent="0.3">
      <c r="A1483">
        <v>10814</v>
      </c>
      <c r="B1483">
        <v>61</v>
      </c>
      <c r="C1483">
        <v>28.5</v>
      </c>
      <c r="D1483">
        <v>30</v>
      </c>
    </row>
    <row r="1484" spans="1:4" x14ac:dyDescent="0.3">
      <c r="A1484">
        <v>10815</v>
      </c>
      <c r="B1484">
        <v>33</v>
      </c>
      <c r="C1484">
        <v>2.5</v>
      </c>
      <c r="D1484">
        <v>16</v>
      </c>
    </row>
    <row r="1485" spans="1:4" x14ac:dyDescent="0.3">
      <c r="A1485">
        <v>10816</v>
      </c>
      <c r="B1485">
        <v>38</v>
      </c>
      <c r="C1485">
        <v>263.5</v>
      </c>
      <c r="D1485">
        <v>30</v>
      </c>
    </row>
    <row r="1486" spans="1:4" x14ac:dyDescent="0.3">
      <c r="A1486">
        <v>10816</v>
      </c>
      <c r="B1486">
        <v>62</v>
      </c>
      <c r="C1486">
        <v>49.3</v>
      </c>
      <c r="D1486">
        <v>20</v>
      </c>
    </row>
    <row r="1487" spans="1:4" x14ac:dyDescent="0.3">
      <c r="A1487">
        <v>10817</v>
      </c>
      <c r="B1487">
        <v>26</v>
      </c>
      <c r="C1487">
        <v>31.23</v>
      </c>
      <c r="D1487">
        <v>40</v>
      </c>
    </row>
    <row r="1488" spans="1:4" x14ac:dyDescent="0.3">
      <c r="A1488">
        <v>10817</v>
      </c>
      <c r="B1488">
        <v>38</v>
      </c>
      <c r="C1488">
        <v>263.5</v>
      </c>
      <c r="D1488">
        <v>30</v>
      </c>
    </row>
    <row r="1489" spans="1:4" x14ac:dyDescent="0.3">
      <c r="A1489">
        <v>10817</v>
      </c>
      <c r="B1489">
        <v>40</v>
      </c>
      <c r="C1489">
        <v>18.399999999999999</v>
      </c>
      <c r="D1489">
        <v>60</v>
      </c>
    </row>
    <row r="1490" spans="1:4" x14ac:dyDescent="0.3">
      <c r="A1490">
        <v>10817</v>
      </c>
      <c r="B1490">
        <v>62</v>
      </c>
      <c r="C1490">
        <v>49.3</v>
      </c>
      <c r="D1490">
        <v>25</v>
      </c>
    </row>
    <row r="1491" spans="1:4" x14ac:dyDescent="0.3">
      <c r="A1491">
        <v>10818</v>
      </c>
      <c r="B1491">
        <v>32</v>
      </c>
      <c r="C1491">
        <v>32</v>
      </c>
      <c r="D1491">
        <v>20</v>
      </c>
    </row>
    <row r="1492" spans="1:4" x14ac:dyDescent="0.3">
      <c r="A1492">
        <v>10818</v>
      </c>
      <c r="B1492">
        <v>41</v>
      </c>
      <c r="C1492">
        <v>9.65</v>
      </c>
      <c r="D1492">
        <v>20</v>
      </c>
    </row>
    <row r="1493" spans="1:4" x14ac:dyDescent="0.3">
      <c r="A1493">
        <v>10819</v>
      </c>
      <c r="B1493">
        <v>43</v>
      </c>
      <c r="C1493">
        <v>46</v>
      </c>
      <c r="D1493">
        <v>7</v>
      </c>
    </row>
    <row r="1494" spans="1:4" x14ac:dyDescent="0.3">
      <c r="A1494">
        <v>10819</v>
      </c>
      <c r="B1494">
        <v>75</v>
      </c>
      <c r="C1494">
        <v>7.75</v>
      </c>
      <c r="D1494">
        <v>20</v>
      </c>
    </row>
    <row r="1495" spans="1:4" x14ac:dyDescent="0.3">
      <c r="A1495">
        <v>10820</v>
      </c>
      <c r="B1495">
        <v>56</v>
      </c>
      <c r="C1495">
        <v>38</v>
      </c>
      <c r="D1495">
        <v>30</v>
      </c>
    </row>
    <row r="1496" spans="1:4" x14ac:dyDescent="0.3">
      <c r="A1496">
        <v>10821</v>
      </c>
      <c r="B1496">
        <v>35</v>
      </c>
      <c r="C1496">
        <v>18</v>
      </c>
      <c r="D1496">
        <v>20</v>
      </c>
    </row>
    <row r="1497" spans="1:4" x14ac:dyDescent="0.3">
      <c r="A1497">
        <v>10821</v>
      </c>
      <c r="B1497">
        <v>51</v>
      </c>
      <c r="C1497">
        <v>53</v>
      </c>
      <c r="D1497">
        <v>6</v>
      </c>
    </row>
    <row r="1498" spans="1:4" x14ac:dyDescent="0.3">
      <c r="A1498">
        <v>10822</v>
      </c>
      <c r="B1498">
        <v>62</v>
      </c>
      <c r="C1498">
        <v>49.3</v>
      </c>
      <c r="D1498">
        <v>3</v>
      </c>
    </row>
    <row r="1499" spans="1:4" x14ac:dyDescent="0.3">
      <c r="A1499">
        <v>10822</v>
      </c>
      <c r="B1499">
        <v>70</v>
      </c>
      <c r="C1499">
        <v>15</v>
      </c>
      <c r="D1499">
        <v>6</v>
      </c>
    </row>
    <row r="1500" spans="1:4" x14ac:dyDescent="0.3">
      <c r="A1500">
        <v>10823</v>
      </c>
      <c r="B1500">
        <v>11</v>
      </c>
      <c r="C1500">
        <v>21</v>
      </c>
      <c r="D1500">
        <v>20</v>
      </c>
    </row>
    <row r="1501" spans="1:4" x14ac:dyDescent="0.3">
      <c r="A1501">
        <v>10823</v>
      </c>
      <c r="B1501">
        <v>57</v>
      </c>
      <c r="C1501">
        <v>19.5</v>
      </c>
      <c r="D1501">
        <v>15</v>
      </c>
    </row>
    <row r="1502" spans="1:4" x14ac:dyDescent="0.3">
      <c r="A1502">
        <v>10823</v>
      </c>
      <c r="B1502">
        <v>59</v>
      </c>
      <c r="C1502">
        <v>55</v>
      </c>
      <c r="D1502">
        <v>40</v>
      </c>
    </row>
    <row r="1503" spans="1:4" x14ac:dyDescent="0.3">
      <c r="A1503">
        <v>10823</v>
      </c>
      <c r="B1503">
        <v>77</v>
      </c>
      <c r="C1503">
        <v>13</v>
      </c>
      <c r="D1503">
        <v>15</v>
      </c>
    </row>
    <row r="1504" spans="1:4" x14ac:dyDescent="0.3">
      <c r="A1504">
        <v>10824</v>
      </c>
      <c r="B1504">
        <v>41</v>
      </c>
      <c r="C1504">
        <v>9.65</v>
      </c>
      <c r="D1504">
        <v>12</v>
      </c>
    </row>
    <row r="1505" spans="1:4" x14ac:dyDescent="0.3">
      <c r="A1505">
        <v>10824</v>
      </c>
      <c r="B1505">
        <v>70</v>
      </c>
      <c r="C1505">
        <v>15</v>
      </c>
      <c r="D1505">
        <v>9</v>
      </c>
    </row>
    <row r="1506" spans="1:4" x14ac:dyDescent="0.3">
      <c r="A1506">
        <v>10825</v>
      </c>
      <c r="B1506">
        <v>26</v>
      </c>
      <c r="C1506">
        <v>31.23</v>
      </c>
      <c r="D1506">
        <v>12</v>
      </c>
    </row>
    <row r="1507" spans="1:4" x14ac:dyDescent="0.3">
      <c r="A1507">
        <v>10825</v>
      </c>
      <c r="B1507">
        <v>53</v>
      </c>
      <c r="C1507">
        <v>32.799999999999997</v>
      </c>
      <c r="D1507">
        <v>20</v>
      </c>
    </row>
    <row r="1508" spans="1:4" x14ac:dyDescent="0.3">
      <c r="A1508">
        <v>10826</v>
      </c>
      <c r="B1508">
        <v>31</v>
      </c>
      <c r="C1508">
        <v>12.5</v>
      </c>
      <c r="D1508">
        <v>35</v>
      </c>
    </row>
    <row r="1509" spans="1:4" x14ac:dyDescent="0.3">
      <c r="A1509">
        <v>10826</v>
      </c>
      <c r="B1509">
        <v>57</v>
      </c>
      <c r="C1509">
        <v>19.5</v>
      </c>
      <c r="D1509">
        <v>15</v>
      </c>
    </row>
    <row r="1510" spans="1:4" x14ac:dyDescent="0.3">
      <c r="A1510">
        <v>10827</v>
      </c>
      <c r="B1510">
        <v>10</v>
      </c>
      <c r="C1510">
        <v>31</v>
      </c>
      <c r="D1510">
        <v>15</v>
      </c>
    </row>
    <row r="1511" spans="1:4" x14ac:dyDescent="0.3">
      <c r="A1511">
        <v>10827</v>
      </c>
      <c r="B1511">
        <v>39</v>
      </c>
      <c r="C1511">
        <v>18</v>
      </c>
      <c r="D1511">
        <v>21</v>
      </c>
    </row>
    <row r="1512" spans="1:4" x14ac:dyDescent="0.3">
      <c r="A1512">
        <v>10828</v>
      </c>
      <c r="B1512">
        <v>20</v>
      </c>
      <c r="C1512">
        <v>81</v>
      </c>
      <c r="D1512">
        <v>5</v>
      </c>
    </row>
    <row r="1513" spans="1:4" x14ac:dyDescent="0.3">
      <c r="A1513">
        <v>10828</v>
      </c>
      <c r="B1513">
        <v>38</v>
      </c>
      <c r="C1513">
        <v>263.5</v>
      </c>
      <c r="D1513">
        <v>2</v>
      </c>
    </row>
    <row r="1514" spans="1:4" x14ac:dyDescent="0.3">
      <c r="A1514">
        <v>10829</v>
      </c>
      <c r="B1514">
        <v>2</v>
      </c>
      <c r="C1514">
        <v>19</v>
      </c>
      <c r="D1514">
        <v>10</v>
      </c>
    </row>
    <row r="1515" spans="1:4" x14ac:dyDescent="0.3">
      <c r="A1515">
        <v>10829</v>
      </c>
      <c r="B1515">
        <v>8</v>
      </c>
      <c r="C1515">
        <v>40</v>
      </c>
      <c r="D1515">
        <v>20</v>
      </c>
    </row>
    <row r="1516" spans="1:4" x14ac:dyDescent="0.3">
      <c r="A1516">
        <v>10829</v>
      </c>
      <c r="B1516">
        <v>13</v>
      </c>
      <c r="C1516">
        <v>6</v>
      </c>
      <c r="D1516">
        <v>10</v>
      </c>
    </row>
    <row r="1517" spans="1:4" x14ac:dyDescent="0.3">
      <c r="A1517">
        <v>10829</v>
      </c>
      <c r="B1517">
        <v>60</v>
      </c>
      <c r="C1517">
        <v>34</v>
      </c>
      <c r="D1517">
        <v>21</v>
      </c>
    </row>
    <row r="1518" spans="1:4" x14ac:dyDescent="0.3">
      <c r="A1518">
        <v>10830</v>
      </c>
      <c r="B1518">
        <v>6</v>
      </c>
      <c r="C1518">
        <v>25</v>
      </c>
      <c r="D1518">
        <v>6</v>
      </c>
    </row>
    <row r="1519" spans="1:4" x14ac:dyDescent="0.3">
      <c r="A1519">
        <v>10830</v>
      </c>
      <c r="B1519">
        <v>39</v>
      </c>
      <c r="C1519">
        <v>18</v>
      </c>
      <c r="D1519">
        <v>28</v>
      </c>
    </row>
    <row r="1520" spans="1:4" x14ac:dyDescent="0.3">
      <c r="A1520">
        <v>10830</v>
      </c>
      <c r="B1520">
        <v>60</v>
      </c>
      <c r="C1520">
        <v>34</v>
      </c>
      <c r="D1520">
        <v>30</v>
      </c>
    </row>
    <row r="1521" spans="1:4" x14ac:dyDescent="0.3">
      <c r="A1521">
        <v>10830</v>
      </c>
      <c r="B1521">
        <v>68</v>
      </c>
      <c r="C1521">
        <v>12.5</v>
      </c>
      <c r="D1521">
        <v>24</v>
      </c>
    </row>
    <row r="1522" spans="1:4" x14ac:dyDescent="0.3">
      <c r="A1522">
        <v>10831</v>
      </c>
      <c r="B1522">
        <v>19</v>
      </c>
      <c r="C1522">
        <v>9.1999999999999993</v>
      </c>
      <c r="D1522">
        <v>2</v>
      </c>
    </row>
    <row r="1523" spans="1:4" x14ac:dyDescent="0.3">
      <c r="A1523">
        <v>10831</v>
      </c>
      <c r="B1523">
        <v>35</v>
      </c>
      <c r="C1523">
        <v>18</v>
      </c>
      <c r="D1523">
        <v>8</v>
      </c>
    </row>
    <row r="1524" spans="1:4" x14ac:dyDescent="0.3">
      <c r="A1524">
        <v>10831</v>
      </c>
      <c r="B1524">
        <v>38</v>
      </c>
      <c r="C1524">
        <v>263.5</v>
      </c>
      <c r="D1524">
        <v>8</v>
      </c>
    </row>
    <row r="1525" spans="1:4" x14ac:dyDescent="0.3">
      <c r="A1525">
        <v>10831</v>
      </c>
      <c r="B1525">
        <v>43</v>
      </c>
      <c r="C1525">
        <v>46</v>
      </c>
      <c r="D1525">
        <v>9</v>
      </c>
    </row>
    <row r="1526" spans="1:4" x14ac:dyDescent="0.3">
      <c r="A1526">
        <v>10832</v>
      </c>
      <c r="B1526">
        <v>13</v>
      </c>
      <c r="C1526">
        <v>6</v>
      </c>
      <c r="D1526">
        <v>3</v>
      </c>
    </row>
    <row r="1527" spans="1:4" x14ac:dyDescent="0.3">
      <c r="A1527">
        <v>10832</v>
      </c>
      <c r="B1527">
        <v>25</v>
      </c>
      <c r="C1527">
        <v>14</v>
      </c>
      <c r="D1527">
        <v>10</v>
      </c>
    </row>
    <row r="1528" spans="1:4" x14ac:dyDescent="0.3">
      <c r="A1528">
        <v>10832</v>
      </c>
      <c r="B1528">
        <v>44</v>
      </c>
      <c r="C1528">
        <v>19.45</v>
      </c>
      <c r="D1528">
        <v>16</v>
      </c>
    </row>
    <row r="1529" spans="1:4" x14ac:dyDescent="0.3">
      <c r="A1529">
        <v>10832</v>
      </c>
      <c r="B1529">
        <v>64</v>
      </c>
      <c r="C1529">
        <v>33.25</v>
      </c>
      <c r="D1529">
        <v>3</v>
      </c>
    </row>
    <row r="1530" spans="1:4" x14ac:dyDescent="0.3">
      <c r="A1530">
        <v>10833</v>
      </c>
      <c r="B1530">
        <v>7</v>
      </c>
      <c r="C1530">
        <v>30</v>
      </c>
      <c r="D1530">
        <v>20</v>
      </c>
    </row>
    <row r="1531" spans="1:4" x14ac:dyDescent="0.3">
      <c r="A1531">
        <v>10833</v>
      </c>
      <c r="B1531">
        <v>31</v>
      </c>
      <c r="C1531">
        <v>12.5</v>
      </c>
      <c r="D1531">
        <v>9</v>
      </c>
    </row>
    <row r="1532" spans="1:4" x14ac:dyDescent="0.3">
      <c r="A1532">
        <v>10833</v>
      </c>
      <c r="B1532">
        <v>53</v>
      </c>
      <c r="C1532">
        <v>32.799999999999997</v>
      </c>
      <c r="D1532">
        <v>9</v>
      </c>
    </row>
    <row r="1533" spans="1:4" x14ac:dyDescent="0.3">
      <c r="A1533">
        <v>10834</v>
      </c>
      <c r="B1533">
        <v>29</v>
      </c>
      <c r="C1533">
        <v>123.79</v>
      </c>
      <c r="D1533">
        <v>8</v>
      </c>
    </row>
    <row r="1534" spans="1:4" x14ac:dyDescent="0.3">
      <c r="A1534">
        <v>10834</v>
      </c>
      <c r="B1534">
        <v>30</v>
      </c>
      <c r="C1534">
        <v>25.89</v>
      </c>
      <c r="D1534">
        <v>20</v>
      </c>
    </row>
    <row r="1535" spans="1:4" x14ac:dyDescent="0.3">
      <c r="A1535">
        <v>10835</v>
      </c>
      <c r="B1535">
        <v>59</v>
      </c>
      <c r="C1535">
        <v>55</v>
      </c>
      <c r="D1535">
        <v>15</v>
      </c>
    </row>
    <row r="1536" spans="1:4" x14ac:dyDescent="0.3">
      <c r="A1536">
        <v>10835</v>
      </c>
      <c r="B1536">
        <v>77</v>
      </c>
      <c r="C1536">
        <v>13</v>
      </c>
      <c r="D1536">
        <v>2</v>
      </c>
    </row>
    <row r="1537" spans="1:4" x14ac:dyDescent="0.3">
      <c r="A1537">
        <v>10836</v>
      </c>
      <c r="B1537">
        <v>22</v>
      </c>
      <c r="C1537">
        <v>21</v>
      </c>
      <c r="D1537">
        <v>52</v>
      </c>
    </row>
    <row r="1538" spans="1:4" x14ac:dyDescent="0.3">
      <c r="A1538">
        <v>10836</v>
      </c>
      <c r="B1538">
        <v>35</v>
      </c>
      <c r="C1538">
        <v>18</v>
      </c>
      <c r="D1538">
        <v>6</v>
      </c>
    </row>
    <row r="1539" spans="1:4" x14ac:dyDescent="0.3">
      <c r="A1539">
        <v>10836</v>
      </c>
      <c r="B1539">
        <v>57</v>
      </c>
      <c r="C1539">
        <v>19.5</v>
      </c>
      <c r="D1539">
        <v>24</v>
      </c>
    </row>
    <row r="1540" spans="1:4" x14ac:dyDescent="0.3">
      <c r="A1540">
        <v>10836</v>
      </c>
      <c r="B1540">
        <v>60</v>
      </c>
      <c r="C1540">
        <v>34</v>
      </c>
      <c r="D1540">
        <v>60</v>
      </c>
    </row>
    <row r="1541" spans="1:4" x14ac:dyDescent="0.3">
      <c r="A1541">
        <v>10836</v>
      </c>
      <c r="B1541">
        <v>64</v>
      </c>
      <c r="C1541">
        <v>33.25</v>
      </c>
      <c r="D1541">
        <v>30</v>
      </c>
    </row>
    <row r="1542" spans="1:4" x14ac:dyDescent="0.3">
      <c r="A1542">
        <v>10837</v>
      </c>
      <c r="B1542">
        <v>13</v>
      </c>
      <c r="C1542">
        <v>6</v>
      </c>
      <c r="D1542">
        <v>6</v>
      </c>
    </row>
    <row r="1543" spans="1:4" x14ac:dyDescent="0.3">
      <c r="A1543">
        <v>10837</v>
      </c>
      <c r="B1543">
        <v>40</v>
      </c>
      <c r="C1543">
        <v>18.399999999999999</v>
      </c>
      <c r="D1543">
        <v>25</v>
      </c>
    </row>
    <row r="1544" spans="1:4" x14ac:dyDescent="0.3">
      <c r="A1544">
        <v>10837</v>
      </c>
      <c r="B1544">
        <v>47</v>
      </c>
      <c r="C1544">
        <v>9.5</v>
      </c>
      <c r="D1544">
        <v>40</v>
      </c>
    </row>
    <row r="1545" spans="1:4" x14ac:dyDescent="0.3">
      <c r="A1545">
        <v>10837</v>
      </c>
      <c r="B1545">
        <v>76</v>
      </c>
      <c r="C1545">
        <v>18</v>
      </c>
      <c r="D1545">
        <v>21</v>
      </c>
    </row>
    <row r="1546" spans="1:4" x14ac:dyDescent="0.3">
      <c r="A1546">
        <v>10838</v>
      </c>
      <c r="B1546">
        <v>1</v>
      </c>
      <c r="C1546">
        <v>18</v>
      </c>
      <c r="D1546">
        <v>4</v>
      </c>
    </row>
    <row r="1547" spans="1:4" x14ac:dyDescent="0.3">
      <c r="A1547">
        <v>10838</v>
      </c>
      <c r="B1547">
        <v>18</v>
      </c>
      <c r="C1547">
        <v>62.5</v>
      </c>
      <c r="D1547">
        <v>25</v>
      </c>
    </row>
    <row r="1548" spans="1:4" x14ac:dyDescent="0.3">
      <c r="A1548">
        <v>10838</v>
      </c>
      <c r="B1548">
        <v>36</v>
      </c>
      <c r="C1548">
        <v>19</v>
      </c>
      <c r="D1548">
        <v>50</v>
      </c>
    </row>
    <row r="1549" spans="1:4" x14ac:dyDescent="0.3">
      <c r="A1549">
        <v>10839</v>
      </c>
      <c r="B1549">
        <v>58</v>
      </c>
      <c r="C1549">
        <v>13.25</v>
      </c>
      <c r="D1549">
        <v>30</v>
      </c>
    </row>
    <row r="1550" spans="1:4" x14ac:dyDescent="0.3">
      <c r="A1550">
        <v>10839</v>
      </c>
      <c r="B1550">
        <v>72</v>
      </c>
      <c r="C1550">
        <v>34.799999999999997</v>
      </c>
      <c r="D1550">
        <v>15</v>
      </c>
    </row>
    <row r="1551" spans="1:4" x14ac:dyDescent="0.3">
      <c r="A1551">
        <v>10840</v>
      </c>
      <c r="B1551">
        <v>25</v>
      </c>
      <c r="C1551">
        <v>14</v>
      </c>
      <c r="D1551">
        <v>6</v>
      </c>
    </row>
    <row r="1552" spans="1:4" x14ac:dyDescent="0.3">
      <c r="A1552">
        <v>10840</v>
      </c>
      <c r="B1552">
        <v>39</v>
      </c>
      <c r="C1552">
        <v>18</v>
      </c>
      <c r="D1552">
        <v>10</v>
      </c>
    </row>
    <row r="1553" spans="1:4" x14ac:dyDescent="0.3">
      <c r="A1553">
        <v>10841</v>
      </c>
      <c r="B1553">
        <v>10</v>
      </c>
      <c r="C1553">
        <v>31</v>
      </c>
      <c r="D1553">
        <v>16</v>
      </c>
    </row>
    <row r="1554" spans="1:4" x14ac:dyDescent="0.3">
      <c r="A1554">
        <v>10841</v>
      </c>
      <c r="B1554">
        <v>56</v>
      </c>
      <c r="C1554">
        <v>38</v>
      </c>
      <c r="D1554">
        <v>30</v>
      </c>
    </row>
    <row r="1555" spans="1:4" x14ac:dyDescent="0.3">
      <c r="A1555">
        <v>10841</v>
      </c>
      <c r="B1555">
        <v>59</v>
      </c>
      <c r="C1555">
        <v>55</v>
      </c>
      <c r="D1555">
        <v>50</v>
      </c>
    </row>
    <row r="1556" spans="1:4" x14ac:dyDescent="0.3">
      <c r="A1556">
        <v>10841</v>
      </c>
      <c r="B1556">
        <v>77</v>
      </c>
      <c r="C1556">
        <v>13</v>
      </c>
      <c r="D1556">
        <v>15</v>
      </c>
    </row>
    <row r="1557" spans="1:4" x14ac:dyDescent="0.3">
      <c r="A1557">
        <v>10842</v>
      </c>
      <c r="B1557">
        <v>11</v>
      </c>
      <c r="C1557">
        <v>21</v>
      </c>
      <c r="D1557">
        <v>15</v>
      </c>
    </row>
    <row r="1558" spans="1:4" x14ac:dyDescent="0.3">
      <c r="A1558">
        <v>10842</v>
      </c>
      <c r="B1558">
        <v>43</v>
      </c>
      <c r="C1558">
        <v>46</v>
      </c>
      <c r="D1558">
        <v>5</v>
      </c>
    </row>
    <row r="1559" spans="1:4" x14ac:dyDescent="0.3">
      <c r="A1559">
        <v>10842</v>
      </c>
      <c r="B1559">
        <v>68</v>
      </c>
      <c r="C1559">
        <v>12.5</v>
      </c>
      <c r="D1559">
        <v>20</v>
      </c>
    </row>
    <row r="1560" spans="1:4" x14ac:dyDescent="0.3">
      <c r="A1560">
        <v>10842</v>
      </c>
      <c r="B1560">
        <v>70</v>
      </c>
      <c r="C1560">
        <v>15</v>
      </c>
      <c r="D1560">
        <v>12</v>
      </c>
    </row>
    <row r="1561" spans="1:4" x14ac:dyDescent="0.3">
      <c r="A1561">
        <v>10843</v>
      </c>
      <c r="B1561">
        <v>51</v>
      </c>
      <c r="C1561">
        <v>53</v>
      </c>
      <c r="D1561">
        <v>4</v>
      </c>
    </row>
    <row r="1562" spans="1:4" x14ac:dyDescent="0.3">
      <c r="A1562">
        <v>10844</v>
      </c>
      <c r="B1562">
        <v>22</v>
      </c>
      <c r="C1562">
        <v>21</v>
      </c>
      <c r="D1562">
        <v>35</v>
      </c>
    </row>
    <row r="1563" spans="1:4" x14ac:dyDescent="0.3">
      <c r="A1563">
        <v>10845</v>
      </c>
      <c r="B1563">
        <v>23</v>
      </c>
      <c r="C1563">
        <v>9</v>
      </c>
      <c r="D1563">
        <v>70</v>
      </c>
    </row>
    <row r="1564" spans="1:4" x14ac:dyDescent="0.3">
      <c r="A1564">
        <v>10845</v>
      </c>
      <c r="B1564">
        <v>35</v>
      </c>
      <c r="C1564">
        <v>18</v>
      </c>
      <c r="D1564">
        <v>25</v>
      </c>
    </row>
    <row r="1565" spans="1:4" x14ac:dyDescent="0.3">
      <c r="A1565">
        <v>10845</v>
      </c>
      <c r="B1565">
        <v>42</v>
      </c>
      <c r="C1565">
        <v>14</v>
      </c>
      <c r="D1565">
        <v>42</v>
      </c>
    </row>
    <row r="1566" spans="1:4" x14ac:dyDescent="0.3">
      <c r="A1566">
        <v>10845</v>
      </c>
      <c r="B1566">
        <v>58</v>
      </c>
      <c r="C1566">
        <v>13.25</v>
      </c>
      <c r="D1566">
        <v>60</v>
      </c>
    </row>
    <row r="1567" spans="1:4" x14ac:dyDescent="0.3">
      <c r="A1567">
        <v>10845</v>
      </c>
      <c r="B1567">
        <v>64</v>
      </c>
      <c r="C1567">
        <v>33.25</v>
      </c>
      <c r="D1567">
        <v>48</v>
      </c>
    </row>
    <row r="1568" spans="1:4" x14ac:dyDescent="0.3">
      <c r="A1568">
        <v>10846</v>
      </c>
      <c r="B1568">
        <v>4</v>
      </c>
      <c r="C1568">
        <v>22</v>
      </c>
      <c r="D1568">
        <v>21</v>
      </c>
    </row>
    <row r="1569" spans="1:4" x14ac:dyDescent="0.3">
      <c r="A1569">
        <v>10846</v>
      </c>
      <c r="B1569">
        <v>70</v>
      </c>
      <c r="C1569">
        <v>15</v>
      </c>
      <c r="D1569">
        <v>30</v>
      </c>
    </row>
    <row r="1570" spans="1:4" x14ac:dyDescent="0.3">
      <c r="A1570">
        <v>10846</v>
      </c>
      <c r="B1570">
        <v>74</v>
      </c>
      <c r="C1570">
        <v>10</v>
      </c>
      <c r="D1570">
        <v>20</v>
      </c>
    </row>
    <row r="1571" spans="1:4" x14ac:dyDescent="0.3">
      <c r="A1571">
        <v>10847</v>
      </c>
      <c r="B1571">
        <v>1</v>
      </c>
      <c r="C1571">
        <v>18</v>
      </c>
      <c r="D1571">
        <v>80</v>
      </c>
    </row>
    <row r="1572" spans="1:4" x14ac:dyDescent="0.3">
      <c r="A1572">
        <v>10847</v>
      </c>
      <c r="B1572">
        <v>19</v>
      </c>
      <c r="C1572">
        <v>9.1999999999999993</v>
      </c>
      <c r="D1572">
        <v>12</v>
      </c>
    </row>
    <row r="1573" spans="1:4" x14ac:dyDescent="0.3">
      <c r="A1573">
        <v>10847</v>
      </c>
      <c r="B1573">
        <v>37</v>
      </c>
      <c r="C1573">
        <v>26</v>
      </c>
      <c r="D1573">
        <v>60</v>
      </c>
    </row>
    <row r="1574" spans="1:4" x14ac:dyDescent="0.3">
      <c r="A1574">
        <v>10847</v>
      </c>
      <c r="B1574">
        <v>45</v>
      </c>
      <c r="C1574">
        <v>9.5</v>
      </c>
      <c r="D1574">
        <v>36</v>
      </c>
    </row>
    <row r="1575" spans="1:4" x14ac:dyDescent="0.3">
      <c r="A1575">
        <v>10847</v>
      </c>
      <c r="B1575">
        <v>60</v>
      </c>
      <c r="C1575">
        <v>34</v>
      </c>
      <c r="D1575">
        <v>45</v>
      </c>
    </row>
    <row r="1576" spans="1:4" x14ac:dyDescent="0.3">
      <c r="A1576">
        <v>10847</v>
      </c>
      <c r="B1576">
        <v>71</v>
      </c>
      <c r="C1576">
        <v>21.5</v>
      </c>
      <c r="D1576">
        <v>55</v>
      </c>
    </row>
    <row r="1577" spans="1:4" x14ac:dyDescent="0.3">
      <c r="A1577">
        <v>10848</v>
      </c>
      <c r="B1577">
        <v>5</v>
      </c>
      <c r="C1577">
        <v>21.35</v>
      </c>
      <c r="D1577">
        <v>30</v>
      </c>
    </row>
    <row r="1578" spans="1:4" x14ac:dyDescent="0.3">
      <c r="A1578">
        <v>10848</v>
      </c>
      <c r="B1578">
        <v>9</v>
      </c>
      <c r="C1578">
        <v>97</v>
      </c>
      <c r="D1578">
        <v>3</v>
      </c>
    </row>
    <row r="1579" spans="1:4" x14ac:dyDescent="0.3">
      <c r="A1579">
        <v>10849</v>
      </c>
      <c r="B1579">
        <v>3</v>
      </c>
      <c r="C1579">
        <v>10</v>
      </c>
      <c r="D1579">
        <v>49</v>
      </c>
    </row>
    <row r="1580" spans="1:4" x14ac:dyDescent="0.3">
      <c r="A1580">
        <v>10849</v>
      </c>
      <c r="B1580">
        <v>26</v>
      </c>
      <c r="C1580">
        <v>31.23</v>
      </c>
      <c r="D1580">
        <v>18</v>
      </c>
    </row>
    <row r="1581" spans="1:4" x14ac:dyDescent="0.3">
      <c r="A1581">
        <v>10850</v>
      </c>
      <c r="B1581">
        <v>25</v>
      </c>
      <c r="C1581">
        <v>14</v>
      </c>
      <c r="D1581">
        <v>20</v>
      </c>
    </row>
    <row r="1582" spans="1:4" x14ac:dyDescent="0.3">
      <c r="A1582">
        <v>10850</v>
      </c>
      <c r="B1582">
        <v>33</v>
      </c>
      <c r="C1582">
        <v>2.5</v>
      </c>
      <c r="D1582">
        <v>4</v>
      </c>
    </row>
    <row r="1583" spans="1:4" x14ac:dyDescent="0.3">
      <c r="A1583">
        <v>10850</v>
      </c>
      <c r="B1583">
        <v>70</v>
      </c>
      <c r="C1583">
        <v>15</v>
      </c>
      <c r="D1583">
        <v>30</v>
      </c>
    </row>
    <row r="1584" spans="1:4" x14ac:dyDescent="0.3">
      <c r="A1584">
        <v>10851</v>
      </c>
      <c r="B1584">
        <v>2</v>
      </c>
      <c r="C1584">
        <v>19</v>
      </c>
      <c r="D1584">
        <v>5</v>
      </c>
    </row>
    <row r="1585" spans="1:4" x14ac:dyDescent="0.3">
      <c r="A1585">
        <v>10851</v>
      </c>
      <c r="B1585">
        <v>25</v>
      </c>
      <c r="C1585">
        <v>14</v>
      </c>
      <c r="D1585">
        <v>10</v>
      </c>
    </row>
    <row r="1586" spans="1:4" x14ac:dyDescent="0.3">
      <c r="A1586">
        <v>10851</v>
      </c>
      <c r="B1586">
        <v>57</v>
      </c>
      <c r="C1586">
        <v>19.5</v>
      </c>
      <c r="D1586">
        <v>10</v>
      </c>
    </row>
    <row r="1587" spans="1:4" x14ac:dyDescent="0.3">
      <c r="A1587">
        <v>10851</v>
      </c>
      <c r="B1587">
        <v>59</v>
      </c>
      <c r="C1587">
        <v>55</v>
      </c>
      <c r="D1587">
        <v>42</v>
      </c>
    </row>
    <row r="1588" spans="1:4" x14ac:dyDescent="0.3">
      <c r="A1588">
        <v>10852</v>
      </c>
      <c r="B1588">
        <v>2</v>
      </c>
      <c r="C1588">
        <v>19</v>
      </c>
      <c r="D1588">
        <v>15</v>
      </c>
    </row>
    <row r="1589" spans="1:4" x14ac:dyDescent="0.3">
      <c r="A1589">
        <v>10852</v>
      </c>
      <c r="B1589">
        <v>17</v>
      </c>
      <c r="C1589">
        <v>39</v>
      </c>
      <c r="D1589">
        <v>6</v>
      </c>
    </row>
    <row r="1590" spans="1:4" x14ac:dyDescent="0.3">
      <c r="A1590">
        <v>10852</v>
      </c>
      <c r="B1590">
        <v>62</v>
      </c>
      <c r="C1590">
        <v>49.3</v>
      </c>
      <c r="D1590">
        <v>50</v>
      </c>
    </row>
    <row r="1591" spans="1:4" x14ac:dyDescent="0.3">
      <c r="A1591">
        <v>10853</v>
      </c>
      <c r="B1591">
        <v>18</v>
      </c>
      <c r="C1591">
        <v>62.5</v>
      </c>
      <c r="D1591">
        <v>10</v>
      </c>
    </row>
    <row r="1592" spans="1:4" x14ac:dyDescent="0.3">
      <c r="A1592">
        <v>10854</v>
      </c>
      <c r="B1592">
        <v>10</v>
      </c>
      <c r="C1592">
        <v>31</v>
      </c>
      <c r="D1592">
        <v>100</v>
      </c>
    </row>
    <row r="1593" spans="1:4" x14ac:dyDescent="0.3">
      <c r="A1593">
        <v>10854</v>
      </c>
      <c r="B1593">
        <v>13</v>
      </c>
      <c r="C1593">
        <v>6</v>
      </c>
      <c r="D1593">
        <v>65</v>
      </c>
    </row>
    <row r="1594" spans="1:4" x14ac:dyDescent="0.3">
      <c r="A1594">
        <v>10855</v>
      </c>
      <c r="B1594">
        <v>16</v>
      </c>
      <c r="C1594">
        <v>17.45</v>
      </c>
      <c r="D1594">
        <v>50</v>
      </c>
    </row>
    <row r="1595" spans="1:4" x14ac:dyDescent="0.3">
      <c r="A1595">
        <v>10855</v>
      </c>
      <c r="B1595">
        <v>31</v>
      </c>
      <c r="C1595">
        <v>12.5</v>
      </c>
      <c r="D1595">
        <v>14</v>
      </c>
    </row>
    <row r="1596" spans="1:4" x14ac:dyDescent="0.3">
      <c r="A1596">
        <v>10855</v>
      </c>
      <c r="B1596">
        <v>56</v>
      </c>
      <c r="C1596">
        <v>38</v>
      </c>
      <c r="D1596">
        <v>24</v>
      </c>
    </row>
    <row r="1597" spans="1:4" x14ac:dyDescent="0.3">
      <c r="A1597">
        <v>10855</v>
      </c>
      <c r="B1597">
        <v>65</v>
      </c>
      <c r="C1597">
        <v>21.05</v>
      </c>
      <c r="D1597">
        <v>15</v>
      </c>
    </row>
    <row r="1598" spans="1:4" x14ac:dyDescent="0.3">
      <c r="A1598">
        <v>10856</v>
      </c>
      <c r="B1598">
        <v>2</v>
      </c>
      <c r="C1598">
        <v>19</v>
      </c>
      <c r="D1598">
        <v>20</v>
      </c>
    </row>
    <row r="1599" spans="1:4" x14ac:dyDescent="0.3">
      <c r="A1599">
        <v>10856</v>
      </c>
      <c r="B1599">
        <v>42</v>
      </c>
      <c r="C1599">
        <v>14</v>
      </c>
      <c r="D1599">
        <v>20</v>
      </c>
    </row>
    <row r="1600" spans="1:4" x14ac:dyDescent="0.3">
      <c r="A1600">
        <v>10857</v>
      </c>
      <c r="B1600">
        <v>3</v>
      </c>
      <c r="C1600">
        <v>10</v>
      </c>
      <c r="D1600">
        <v>30</v>
      </c>
    </row>
    <row r="1601" spans="1:4" x14ac:dyDescent="0.3">
      <c r="A1601">
        <v>10857</v>
      </c>
      <c r="B1601">
        <v>26</v>
      </c>
      <c r="C1601">
        <v>31.23</v>
      </c>
      <c r="D1601">
        <v>35</v>
      </c>
    </row>
    <row r="1602" spans="1:4" x14ac:dyDescent="0.3">
      <c r="A1602">
        <v>10857</v>
      </c>
      <c r="B1602">
        <v>29</v>
      </c>
      <c r="C1602">
        <v>123.79</v>
      </c>
      <c r="D1602">
        <v>10</v>
      </c>
    </row>
    <row r="1603" spans="1:4" x14ac:dyDescent="0.3">
      <c r="A1603">
        <v>10858</v>
      </c>
      <c r="B1603">
        <v>7</v>
      </c>
      <c r="C1603">
        <v>30</v>
      </c>
      <c r="D1603">
        <v>5</v>
      </c>
    </row>
    <row r="1604" spans="1:4" x14ac:dyDescent="0.3">
      <c r="A1604">
        <v>10858</v>
      </c>
      <c r="B1604">
        <v>27</v>
      </c>
      <c r="C1604">
        <v>43.9</v>
      </c>
      <c r="D1604">
        <v>10</v>
      </c>
    </row>
    <row r="1605" spans="1:4" x14ac:dyDescent="0.3">
      <c r="A1605">
        <v>10858</v>
      </c>
      <c r="B1605">
        <v>70</v>
      </c>
      <c r="C1605">
        <v>15</v>
      </c>
      <c r="D1605">
        <v>4</v>
      </c>
    </row>
    <row r="1606" spans="1:4" x14ac:dyDescent="0.3">
      <c r="A1606">
        <v>10859</v>
      </c>
      <c r="B1606">
        <v>24</v>
      </c>
      <c r="C1606">
        <v>4.5</v>
      </c>
      <c r="D1606">
        <v>40</v>
      </c>
    </row>
    <row r="1607" spans="1:4" x14ac:dyDescent="0.3">
      <c r="A1607">
        <v>10859</v>
      </c>
      <c r="B1607">
        <v>54</v>
      </c>
      <c r="C1607">
        <v>7.45</v>
      </c>
      <c r="D1607">
        <v>35</v>
      </c>
    </row>
    <row r="1608" spans="1:4" x14ac:dyDescent="0.3">
      <c r="A1608">
        <v>10859</v>
      </c>
      <c r="B1608">
        <v>64</v>
      </c>
      <c r="C1608">
        <v>33.25</v>
      </c>
      <c r="D1608">
        <v>30</v>
      </c>
    </row>
    <row r="1609" spans="1:4" x14ac:dyDescent="0.3">
      <c r="A1609">
        <v>10860</v>
      </c>
      <c r="B1609">
        <v>51</v>
      </c>
      <c r="C1609">
        <v>53</v>
      </c>
      <c r="D1609">
        <v>3</v>
      </c>
    </row>
    <row r="1610" spans="1:4" x14ac:dyDescent="0.3">
      <c r="A1610">
        <v>10860</v>
      </c>
      <c r="B1610">
        <v>76</v>
      </c>
      <c r="C1610">
        <v>18</v>
      </c>
      <c r="D1610">
        <v>20</v>
      </c>
    </row>
    <row r="1611" spans="1:4" x14ac:dyDescent="0.3">
      <c r="A1611">
        <v>10861</v>
      </c>
      <c r="B1611">
        <v>17</v>
      </c>
      <c r="C1611">
        <v>39</v>
      </c>
      <c r="D1611">
        <v>42</v>
      </c>
    </row>
    <row r="1612" spans="1:4" x14ac:dyDescent="0.3">
      <c r="A1612">
        <v>10861</v>
      </c>
      <c r="B1612">
        <v>18</v>
      </c>
      <c r="C1612">
        <v>62.5</v>
      </c>
      <c r="D1612">
        <v>20</v>
      </c>
    </row>
    <row r="1613" spans="1:4" x14ac:dyDescent="0.3">
      <c r="A1613">
        <v>10861</v>
      </c>
      <c r="B1613">
        <v>21</v>
      </c>
      <c r="C1613">
        <v>10</v>
      </c>
      <c r="D1613">
        <v>40</v>
      </c>
    </row>
    <row r="1614" spans="1:4" x14ac:dyDescent="0.3">
      <c r="A1614">
        <v>10861</v>
      </c>
      <c r="B1614">
        <v>33</v>
      </c>
      <c r="C1614">
        <v>2.5</v>
      </c>
      <c r="D1614">
        <v>35</v>
      </c>
    </row>
    <row r="1615" spans="1:4" x14ac:dyDescent="0.3">
      <c r="A1615">
        <v>10861</v>
      </c>
      <c r="B1615">
        <v>62</v>
      </c>
      <c r="C1615">
        <v>49.3</v>
      </c>
      <c r="D1615">
        <v>3</v>
      </c>
    </row>
    <row r="1616" spans="1:4" x14ac:dyDescent="0.3">
      <c r="A1616">
        <v>10862</v>
      </c>
      <c r="B1616">
        <v>11</v>
      </c>
      <c r="C1616">
        <v>21</v>
      </c>
      <c r="D1616">
        <v>25</v>
      </c>
    </row>
    <row r="1617" spans="1:4" x14ac:dyDescent="0.3">
      <c r="A1617">
        <v>10862</v>
      </c>
      <c r="B1617">
        <v>52</v>
      </c>
      <c r="C1617">
        <v>7</v>
      </c>
      <c r="D1617">
        <v>8</v>
      </c>
    </row>
    <row r="1618" spans="1:4" x14ac:dyDescent="0.3">
      <c r="A1618">
        <v>10863</v>
      </c>
      <c r="B1618">
        <v>1</v>
      </c>
      <c r="C1618">
        <v>18</v>
      </c>
      <c r="D1618">
        <v>20</v>
      </c>
    </row>
    <row r="1619" spans="1:4" x14ac:dyDescent="0.3">
      <c r="A1619">
        <v>10863</v>
      </c>
      <c r="B1619">
        <v>58</v>
      </c>
      <c r="C1619">
        <v>13.25</v>
      </c>
      <c r="D1619">
        <v>12</v>
      </c>
    </row>
    <row r="1620" spans="1:4" x14ac:dyDescent="0.3">
      <c r="A1620">
        <v>10864</v>
      </c>
      <c r="B1620">
        <v>35</v>
      </c>
      <c r="C1620">
        <v>18</v>
      </c>
      <c r="D1620">
        <v>4</v>
      </c>
    </row>
    <row r="1621" spans="1:4" x14ac:dyDescent="0.3">
      <c r="A1621">
        <v>10864</v>
      </c>
      <c r="B1621">
        <v>67</v>
      </c>
      <c r="C1621">
        <v>14</v>
      </c>
      <c r="D1621">
        <v>15</v>
      </c>
    </row>
    <row r="1622" spans="1:4" x14ac:dyDescent="0.3">
      <c r="A1622">
        <v>10865</v>
      </c>
      <c r="B1622">
        <v>38</v>
      </c>
      <c r="C1622">
        <v>263.5</v>
      </c>
      <c r="D1622">
        <v>60</v>
      </c>
    </row>
    <row r="1623" spans="1:4" x14ac:dyDescent="0.3">
      <c r="A1623">
        <v>10865</v>
      </c>
      <c r="B1623">
        <v>39</v>
      </c>
      <c r="C1623">
        <v>18</v>
      </c>
      <c r="D1623">
        <v>80</v>
      </c>
    </row>
    <row r="1624" spans="1:4" x14ac:dyDescent="0.3">
      <c r="A1624">
        <v>10866</v>
      </c>
      <c r="B1624">
        <v>2</v>
      </c>
      <c r="C1624">
        <v>19</v>
      </c>
      <c r="D1624">
        <v>21</v>
      </c>
    </row>
    <row r="1625" spans="1:4" x14ac:dyDescent="0.3">
      <c r="A1625">
        <v>10866</v>
      </c>
      <c r="B1625">
        <v>24</v>
      </c>
      <c r="C1625">
        <v>4.5</v>
      </c>
      <c r="D1625">
        <v>6</v>
      </c>
    </row>
    <row r="1626" spans="1:4" x14ac:dyDescent="0.3">
      <c r="A1626">
        <v>10866</v>
      </c>
      <c r="B1626">
        <v>30</v>
      </c>
      <c r="C1626">
        <v>25.89</v>
      </c>
      <c r="D1626">
        <v>40</v>
      </c>
    </row>
    <row r="1627" spans="1:4" x14ac:dyDescent="0.3">
      <c r="A1627">
        <v>10867</v>
      </c>
      <c r="B1627">
        <v>53</v>
      </c>
      <c r="C1627">
        <v>32.799999999999997</v>
      </c>
      <c r="D1627">
        <v>3</v>
      </c>
    </row>
    <row r="1628" spans="1:4" x14ac:dyDescent="0.3">
      <c r="A1628">
        <v>10868</v>
      </c>
      <c r="B1628">
        <v>26</v>
      </c>
      <c r="C1628">
        <v>31.23</v>
      </c>
      <c r="D1628">
        <v>20</v>
      </c>
    </row>
    <row r="1629" spans="1:4" x14ac:dyDescent="0.3">
      <c r="A1629">
        <v>10868</v>
      </c>
      <c r="B1629">
        <v>35</v>
      </c>
      <c r="C1629">
        <v>18</v>
      </c>
      <c r="D1629">
        <v>30</v>
      </c>
    </row>
    <row r="1630" spans="1:4" x14ac:dyDescent="0.3">
      <c r="A1630">
        <v>10868</v>
      </c>
      <c r="B1630">
        <v>49</v>
      </c>
      <c r="C1630">
        <v>20</v>
      </c>
      <c r="D1630">
        <v>42</v>
      </c>
    </row>
    <row r="1631" spans="1:4" x14ac:dyDescent="0.3">
      <c r="A1631">
        <v>10869</v>
      </c>
      <c r="B1631">
        <v>1</v>
      </c>
      <c r="C1631">
        <v>18</v>
      </c>
      <c r="D1631">
        <v>40</v>
      </c>
    </row>
    <row r="1632" spans="1:4" x14ac:dyDescent="0.3">
      <c r="A1632">
        <v>10869</v>
      </c>
      <c r="B1632">
        <v>11</v>
      </c>
      <c r="C1632">
        <v>21</v>
      </c>
      <c r="D1632">
        <v>10</v>
      </c>
    </row>
    <row r="1633" spans="1:4" x14ac:dyDescent="0.3">
      <c r="A1633">
        <v>10869</v>
      </c>
      <c r="B1633">
        <v>23</v>
      </c>
      <c r="C1633">
        <v>9</v>
      </c>
      <c r="D1633">
        <v>50</v>
      </c>
    </row>
    <row r="1634" spans="1:4" x14ac:dyDescent="0.3">
      <c r="A1634">
        <v>10869</v>
      </c>
      <c r="B1634">
        <v>68</v>
      </c>
      <c r="C1634">
        <v>12.5</v>
      </c>
      <c r="D1634">
        <v>20</v>
      </c>
    </row>
    <row r="1635" spans="1:4" x14ac:dyDescent="0.3">
      <c r="A1635">
        <v>10870</v>
      </c>
      <c r="B1635">
        <v>35</v>
      </c>
      <c r="C1635">
        <v>18</v>
      </c>
      <c r="D1635">
        <v>3</v>
      </c>
    </row>
    <row r="1636" spans="1:4" x14ac:dyDescent="0.3">
      <c r="A1636">
        <v>10870</v>
      </c>
      <c r="B1636">
        <v>51</v>
      </c>
      <c r="C1636">
        <v>53</v>
      </c>
      <c r="D1636">
        <v>2</v>
      </c>
    </row>
    <row r="1637" spans="1:4" x14ac:dyDescent="0.3">
      <c r="A1637">
        <v>10871</v>
      </c>
      <c r="B1637">
        <v>6</v>
      </c>
      <c r="C1637">
        <v>25</v>
      </c>
      <c r="D1637">
        <v>50</v>
      </c>
    </row>
    <row r="1638" spans="1:4" x14ac:dyDescent="0.3">
      <c r="A1638">
        <v>10871</v>
      </c>
      <c r="B1638">
        <v>16</v>
      </c>
      <c r="C1638">
        <v>17.45</v>
      </c>
      <c r="D1638">
        <v>12</v>
      </c>
    </row>
    <row r="1639" spans="1:4" x14ac:dyDescent="0.3">
      <c r="A1639">
        <v>10871</v>
      </c>
      <c r="B1639">
        <v>17</v>
      </c>
      <c r="C1639">
        <v>39</v>
      </c>
      <c r="D1639">
        <v>16</v>
      </c>
    </row>
    <row r="1640" spans="1:4" x14ac:dyDescent="0.3">
      <c r="A1640">
        <v>10872</v>
      </c>
      <c r="B1640">
        <v>55</v>
      </c>
      <c r="C1640">
        <v>24</v>
      </c>
      <c r="D1640">
        <v>10</v>
      </c>
    </row>
    <row r="1641" spans="1:4" x14ac:dyDescent="0.3">
      <c r="A1641">
        <v>10872</v>
      </c>
      <c r="B1641">
        <v>62</v>
      </c>
      <c r="C1641">
        <v>49.3</v>
      </c>
      <c r="D1641">
        <v>20</v>
      </c>
    </row>
    <row r="1642" spans="1:4" x14ac:dyDescent="0.3">
      <c r="A1642">
        <v>10872</v>
      </c>
      <c r="B1642">
        <v>64</v>
      </c>
      <c r="C1642">
        <v>33.25</v>
      </c>
      <c r="D1642">
        <v>15</v>
      </c>
    </row>
    <row r="1643" spans="1:4" x14ac:dyDescent="0.3">
      <c r="A1643">
        <v>10872</v>
      </c>
      <c r="B1643">
        <v>65</v>
      </c>
      <c r="C1643">
        <v>21.05</v>
      </c>
      <c r="D1643">
        <v>21</v>
      </c>
    </row>
    <row r="1644" spans="1:4" x14ac:dyDescent="0.3">
      <c r="A1644">
        <v>10873</v>
      </c>
      <c r="B1644">
        <v>21</v>
      </c>
      <c r="C1644">
        <v>10</v>
      </c>
      <c r="D1644">
        <v>20</v>
      </c>
    </row>
    <row r="1645" spans="1:4" x14ac:dyDescent="0.3">
      <c r="A1645">
        <v>10873</v>
      </c>
      <c r="B1645">
        <v>28</v>
      </c>
      <c r="C1645">
        <v>45.6</v>
      </c>
      <c r="D1645">
        <v>3</v>
      </c>
    </row>
    <row r="1646" spans="1:4" x14ac:dyDescent="0.3">
      <c r="A1646">
        <v>10874</v>
      </c>
      <c r="B1646">
        <v>10</v>
      </c>
      <c r="C1646">
        <v>31</v>
      </c>
      <c r="D1646">
        <v>10</v>
      </c>
    </row>
    <row r="1647" spans="1:4" x14ac:dyDescent="0.3">
      <c r="A1647">
        <v>10875</v>
      </c>
      <c r="B1647">
        <v>19</v>
      </c>
      <c r="C1647">
        <v>9.1999999999999993</v>
      </c>
      <c r="D1647">
        <v>25</v>
      </c>
    </row>
    <row r="1648" spans="1:4" x14ac:dyDescent="0.3">
      <c r="A1648">
        <v>10875</v>
      </c>
      <c r="B1648">
        <v>47</v>
      </c>
      <c r="C1648">
        <v>9.5</v>
      </c>
      <c r="D1648">
        <v>21</v>
      </c>
    </row>
    <row r="1649" spans="1:4" x14ac:dyDescent="0.3">
      <c r="A1649">
        <v>10875</v>
      </c>
      <c r="B1649">
        <v>49</v>
      </c>
      <c r="C1649">
        <v>20</v>
      </c>
      <c r="D1649">
        <v>15</v>
      </c>
    </row>
    <row r="1650" spans="1:4" x14ac:dyDescent="0.3">
      <c r="A1650">
        <v>10876</v>
      </c>
      <c r="B1650">
        <v>46</v>
      </c>
      <c r="C1650">
        <v>12</v>
      </c>
      <c r="D1650">
        <v>21</v>
      </c>
    </row>
    <row r="1651" spans="1:4" x14ac:dyDescent="0.3">
      <c r="A1651">
        <v>10876</v>
      </c>
      <c r="B1651">
        <v>64</v>
      </c>
      <c r="C1651">
        <v>33.25</v>
      </c>
      <c r="D1651">
        <v>20</v>
      </c>
    </row>
    <row r="1652" spans="1:4" x14ac:dyDescent="0.3">
      <c r="A1652">
        <v>10877</v>
      </c>
      <c r="B1652">
        <v>16</v>
      </c>
      <c r="C1652">
        <v>17.45</v>
      </c>
      <c r="D1652">
        <v>30</v>
      </c>
    </row>
    <row r="1653" spans="1:4" x14ac:dyDescent="0.3">
      <c r="A1653">
        <v>10877</v>
      </c>
      <c r="B1653">
        <v>18</v>
      </c>
      <c r="C1653">
        <v>62.5</v>
      </c>
      <c r="D1653">
        <v>25</v>
      </c>
    </row>
    <row r="1654" spans="1:4" x14ac:dyDescent="0.3">
      <c r="A1654">
        <v>10878</v>
      </c>
      <c r="B1654">
        <v>20</v>
      </c>
      <c r="C1654">
        <v>81</v>
      </c>
      <c r="D1654">
        <v>20</v>
      </c>
    </row>
    <row r="1655" spans="1:4" x14ac:dyDescent="0.3">
      <c r="A1655">
        <v>10879</v>
      </c>
      <c r="B1655">
        <v>40</v>
      </c>
      <c r="C1655">
        <v>18.399999999999999</v>
      </c>
      <c r="D1655">
        <v>12</v>
      </c>
    </row>
    <row r="1656" spans="1:4" x14ac:dyDescent="0.3">
      <c r="A1656">
        <v>10879</v>
      </c>
      <c r="B1656">
        <v>65</v>
      </c>
      <c r="C1656">
        <v>21.05</v>
      </c>
      <c r="D1656">
        <v>10</v>
      </c>
    </row>
    <row r="1657" spans="1:4" x14ac:dyDescent="0.3">
      <c r="A1657">
        <v>10879</v>
      </c>
      <c r="B1657">
        <v>76</v>
      </c>
      <c r="C1657">
        <v>18</v>
      </c>
      <c r="D1657">
        <v>10</v>
      </c>
    </row>
    <row r="1658" spans="1:4" x14ac:dyDescent="0.3">
      <c r="A1658">
        <v>10880</v>
      </c>
      <c r="B1658">
        <v>23</v>
      </c>
      <c r="C1658">
        <v>9</v>
      </c>
      <c r="D1658">
        <v>30</v>
      </c>
    </row>
    <row r="1659" spans="1:4" x14ac:dyDescent="0.3">
      <c r="A1659">
        <v>10880</v>
      </c>
      <c r="B1659">
        <v>61</v>
      </c>
      <c r="C1659">
        <v>28.5</v>
      </c>
      <c r="D1659">
        <v>30</v>
      </c>
    </row>
    <row r="1660" spans="1:4" x14ac:dyDescent="0.3">
      <c r="A1660">
        <v>10880</v>
      </c>
      <c r="B1660">
        <v>70</v>
      </c>
      <c r="C1660">
        <v>15</v>
      </c>
      <c r="D1660">
        <v>50</v>
      </c>
    </row>
    <row r="1661" spans="1:4" x14ac:dyDescent="0.3">
      <c r="A1661">
        <v>10881</v>
      </c>
      <c r="B1661">
        <v>73</v>
      </c>
      <c r="C1661">
        <v>15</v>
      </c>
      <c r="D1661">
        <v>10</v>
      </c>
    </row>
    <row r="1662" spans="1:4" x14ac:dyDescent="0.3">
      <c r="A1662">
        <v>10882</v>
      </c>
      <c r="B1662">
        <v>42</v>
      </c>
      <c r="C1662">
        <v>14</v>
      </c>
      <c r="D1662">
        <v>25</v>
      </c>
    </row>
    <row r="1663" spans="1:4" x14ac:dyDescent="0.3">
      <c r="A1663">
        <v>10882</v>
      </c>
      <c r="B1663">
        <v>49</v>
      </c>
      <c r="C1663">
        <v>20</v>
      </c>
      <c r="D1663">
        <v>20</v>
      </c>
    </row>
    <row r="1664" spans="1:4" x14ac:dyDescent="0.3">
      <c r="A1664">
        <v>10882</v>
      </c>
      <c r="B1664">
        <v>54</v>
      </c>
      <c r="C1664">
        <v>7.45</v>
      </c>
      <c r="D1664">
        <v>32</v>
      </c>
    </row>
    <row r="1665" spans="1:4" x14ac:dyDescent="0.3">
      <c r="A1665">
        <v>10883</v>
      </c>
      <c r="B1665">
        <v>24</v>
      </c>
      <c r="C1665">
        <v>4.5</v>
      </c>
      <c r="D1665">
        <v>8</v>
      </c>
    </row>
    <row r="1666" spans="1:4" x14ac:dyDescent="0.3">
      <c r="A1666">
        <v>10884</v>
      </c>
      <c r="B1666">
        <v>21</v>
      </c>
      <c r="C1666">
        <v>10</v>
      </c>
      <c r="D1666">
        <v>40</v>
      </c>
    </row>
    <row r="1667" spans="1:4" x14ac:dyDescent="0.3">
      <c r="A1667">
        <v>10884</v>
      </c>
      <c r="B1667">
        <v>56</v>
      </c>
      <c r="C1667">
        <v>38</v>
      </c>
      <c r="D1667">
        <v>21</v>
      </c>
    </row>
    <row r="1668" spans="1:4" x14ac:dyDescent="0.3">
      <c r="A1668">
        <v>10884</v>
      </c>
      <c r="B1668">
        <v>65</v>
      </c>
      <c r="C1668">
        <v>21.05</v>
      </c>
      <c r="D1668">
        <v>12</v>
      </c>
    </row>
    <row r="1669" spans="1:4" x14ac:dyDescent="0.3">
      <c r="A1669">
        <v>10885</v>
      </c>
      <c r="B1669">
        <v>2</v>
      </c>
      <c r="C1669">
        <v>19</v>
      </c>
      <c r="D1669">
        <v>20</v>
      </c>
    </row>
    <row r="1670" spans="1:4" x14ac:dyDescent="0.3">
      <c r="A1670">
        <v>10885</v>
      </c>
      <c r="B1670">
        <v>24</v>
      </c>
      <c r="C1670">
        <v>4.5</v>
      </c>
      <c r="D1670">
        <v>12</v>
      </c>
    </row>
    <row r="1671" spans="1:4" x14ac:dyDescent="0.3">
      <c r="A1671">
        <v>10885</v>
      </c>
      <c r="B1671">
        <v>70</v>
      </c>
      <c r="C1671">
        <v>15</v>
      </c>
      <c r="D1671">
        <v>30</v>
      </c>
    </row>
    <row r="1672" spans="1:4" x14ac:dyDescent="0.3">
      <c r="A1672">
        <v>10885</v>
      </c>
      <c r="B1672">
        <v>77</v>
      </c>
      <c r="C1672">
        <v>13</v>
      </c>
      <c r="D1672">
        <v>25</v>
      </c>
    </row>
    <row r="1673" spans="1:4" x14ac:dyDescent="0.3">
      <c r="A1673">
        <v>10886</v>
      </c>
      <c r="B1673">
        <v>10</v>
      </c>
      <c r="C1673">
        <v>31</v>
      </c>
      <c r="D1673">
        <v>70</v>
      </c>
    </row>
    <row r="1674" spans="1:4" x14ac:dyDescent="0.3">
      <c r="A1674">
        <v>10886</v>
      </c>
      <c r="B1674">
        <v>31</v>
      </c>
      <c r="C1674">
        <v>12.5</v>
      </c>
      <c r="D1674">
        <v>35</v>
      </c>
    </row>
    <row r="1675" spans="1:4" x14ac:dyDescent="0.3">
      <c r="A1675">
        <v>10886</v>
      </c>
      <c r="B1675">
        <v>77</v>
      </c>
      <c r="C1675">
        <v>13</v>
      </c>
      <c r="D1675">
        <v>40</v>
      </c>
    </row>
    <row r="1676" spans="1:4" x14ac:dyDescent="0.3">
      <c r="A1676">
        <v>10887</v>
      </c>
      <c r="B1676">
        <v>25</v>
      </c>
      <c r="C1676">
        <v>14</v>
      </c>
      <c r="D1676">
        <v>5</v>
      </c>
    </row>
    <row r="1677" spans="1:4" x14ac:dyDescent="0.3">
      <c r="A1677">
        <v>10888</v>
      </c>
      <c r="B1677">
        <v>2</v>
      </c>
      <c r="C1677">
        <v>19</v>
      </c>
      <c r="D1677">
        <v>20</v>
      </c>
    </row>
    <row r="1678" spans="1:4" x14ac:dyDescent="0.3">
      <c r="A1678">
        <v>10888</v>
      </c>
      <c r="B1678">
        <v>68</v>
      </c>
      <c r="C1678">
        <v>12.5</v>
      </c>
      <c r="D1678">
        <v>18</v>
      </c>
    </row>
    <row r="1679" spans="1:4" x14ac:dyDescent="0.3">
      <c r="A1679">
        <v>10889</v>
      </c>
      <c r="B1679">
        <v>11</v>
      </c>
      <c r="C1679">
        <v>21</v>
      </c>
      <c r="D1679">
        <v>40</v>
      </c>
    </row>
    <row r="1680" spans="1:4" x14ac:dyDescent="0.3">
      <c r="A1680">
        <v>10889</v>
      </c>
      <c r="B1680">
        <v>38</v>
      </c>
      <c r="C1680">
        <v>263.5</v>
      </c>
      <c r="D1680">
        <v>40</v>
      </c>
    </row>
    <row r="1681" spans="1:4" x14ac:dyDescent="0.3">
      <c r="A1681">
        <v>10890</v>
      </c>
      <c r="B1681">
        <v>17</v>
      </c>
      <c r="C1681">
        <v>39</v>
      </c>
      <c r="D1681">
        <v>15</v>
      </c>
    </row>
    <row r="1682" spans="1:4" x14ac:dyDescent="0.3">
      <c r="A1682">
        <v>10890</v>
      </c>
      <c r="B1682">
        <v>34</v>
      </c>
      <c r="C1682">
        <v>14</v>
      </c>
      <c r="D1682">
        <v>10</v>
      </c>
    </row>
    <row r="1683" spans="1:4" x14ac:dyDescent="0.3">
      <c r="A1683">
        <v>10890</v>
      </c>
      <c r="B1683">
        <v>41</v>
      </c>
      <c r="C1683">
        <v>9.65</v>
      </c>
      <c r="D1683">
        <v>14</v>
      </c>
    </row>
    <row r="1684" spans="1:4" x14ac:dyDescent="0.3">
      <c r="A1684">
        <v>10891</v>
      </c>
      <c r="B1684">
        <v>30</v>
      </c>
      <c r="C1684">
        <v>25.89</v>
      </c>
      <c r="D1684">
        <v>15</v>
      </c>
    </row>
    <row r="1685" spans="1:4" x14ac:dyDescent="0.3">
      <c r="A1685">
        <v>10892</v>
      </c>
      <c r="B1685">
        <v>59</v>
      </c>
      <c r="C1685">
        <v>55</v>
      </c>
      <c r="D1685">
        <v>40</v>
      </c>
    </row>
    <row r="1686" spans="1:4" x14ac:dyDescent="0.3">
      <c r="A1686">
        <v>10893</v>
      </c>
      <c r="B1686">
        <v>8</v>
      </c>
      <c r="C1686">
        <v>40</v>
      </c>
      <c r="D1686">
        <v>30</v>
      </c>
    </row>
    <row r="1687" spans="1:4" x14ac:dyDescent="0.3">
      <c r="A1687">
        <v>10893</v>
      </c>
      <c r="B1687">
        <v>24</v>
      </c>
      <c r="C1687">
        <v>4.5</v>
      </c>
      <c r="D1687">
        <v>10</v>
      </c>
    </row>
    <row r="1688" spans="1:4" x14ac:dyDescent="0.3">
      <c r="A1688">
        <v>10893</v>
      </c>
      <c r="B1688">
        <v>29</v>
      </c>
      <c r="C1688">
        <v>123.79</v>
      </c>
      <c r="D1688">
        <v>24</v>
      </c>
    </row>
    <row r="1689" spans="1:4" x14ac:dyDescent="0.3">
      <c r="A1689">
        <v>10893</v>
      </c>
      <c r="B1689">
        <v>30</v>
      </c>
      <c r="C1689">
        <v>25.89</v>
      </c>
      <c r="D1689">
        <v>35</v>
      </c>
    </row>
    <row r="1690" spans="1:4" x14ac:dyDescent="0.3">
      <c r="A1690">
        <v>10893</v>
      </c>
      <c r="B1690">
        <v>36</v>
      </c>
      <c r="C1690">
        <v>19</v>
      </c>
      <c r="D1690">
        <v>20</v>
      </c>
    </row>
    <row r="1691" spans="1:4" x14ac:dyDescent="0.3">
      <c r="A1691">
        <v>10894</v>
      </c>
      <c r="B1691">
        <v>13</v>
      </c>
      <c r="C1691">
        <v>6</v>
      </c>
      <c r="D1691">
        <v>28</v>
      </c>
    </row>
    <row r="1692" spans="1:4" x14ac:dyDescent="0.3">
      <c r="A1692">
        <v>10894</v>
      </c>
      <c r="B1692">
        <v>69</v>
      </c>
      <c r="C1692">
        <v>36</v>
      </c>
      <c r="D1692">
        <v>50</v>
      </c>
    </row>
    <row r="1693" spans="1:4" x14ac:dyDescent="0.3">
      <c r="A1693">
        <v>10894</v>
      </c>
      <c r="B1693">
        <v>75</v>
      </c>
      <c r="C1693">
        <v>7.75</v>
      </c>
      <c r="D1693">
        <v>120</v>
      </c>
    </row>
    <row r="1694" spans="1:4" x14ac:dyDescent="0.3">
      <c r="A1694">
        <v>10895</v>
      </c>
      <c r="B1694">
        <v>24</v>
      </c>
      <c r="C1694">
        <v>4.5</v>
      </c>
      <c r="D1694">
        <v>110</v>
      </c>
    </row>
    <row r="1695" spans="1:4" x14ac:dyDescent="0.3">
      <c r="A1695">
        <v>10895</v>
      </c>
      <c r="B1695">
        <v>39</v>
      </c>
      <c r="C1695">
        <v>18</v>
      </c>
      <c r="D1695">
        <v>45</v>
      </c>
    </row>
    <row r="1696" spans="1:4" x14ac:dyDescent="0.3">
      <c r="A1696">
        <v>10895</v>
      </c>
      <c r="B1696">
        <v>40</v>
      </c>
      <c r="C1696">
        <v>18.399999999999999</v>
      </c>
      <c r="D1696">
        <v>91</v>
      </c>
    </row>
    <row r="1697" spans="1:4" x14ac:dyDescent="0.3">
      <c r="A1697">
        <v>10895</v>
      </c>
      <c r="B1697">
        <v>60</v>
      </c>
      <c r="C1697">
        <v>34</v>
      </c>
      <c r="D1697">
        <v>100</v>
      </c>
    </row>
    <row r="1698" spans="1:4" x14ac:dyDescent="0.3">
      <c r="A1698">
        <v>10896</v>
      </c>
      <c r="B1698">
        <v>45</v>
      </c>
      <c r="C1698">
        <v>9.5</v>
      </c>
      <c r="D1698">
        <v>15</v>
      </c>
    </row>
    <row r="1699" spans="1:4" x14ac:dyDescent="0.3">
      <c r="A1699">
        <v>10896</v>
      </c>
      <c r="B1699">
        <v>56</v>
      </c>
      <c r="C1699">
        <v>38</v>
      </c>
      <c r="D1699">
        <v>16</v>
      </c>
    </row>
    <row r="1700" spans="1:4" x14ac:dyDescent="0.3">
      <c r="A1700">
        <v>10897</v>
      </c>
      <c r="B1700">
        <v>29</v>
      </c>
      <c r="C1700">
        <v>123.79</v>
      </c>
      <c r="D1700">
        <v>80</v>
      </c>
    </row>
    <row r="1701" spans="1:4" x14ac:dyDescent="0.3">
      <c r="A1701">
        <v>10897</v>
      </c>
      <c r="B1701">
        <v>30</v>
      </c>
      <c r="C1701">
        <v>25.89</v>
      </c>
      <c r="D1701">
        <v>36</v>
      </c>
    </row>
    <row r="1702" spans="1:4" x14ac:dyDescent="0.3">
      <c r="A1702">
        <v>10898</v>
      </c>
      <c r="B1702">
        <v>13</v>
      </c>
      <c r="C1702">
        <v>6</v>
      </c>
      <c r="D1702">
        <v>5</v>
      </c>
    </row>
    <row r="1703" spans="1:4" x14ac:dyDescent="0.3">
      <c r="A1703">
        <v>10899</v>
      </c>
      <c r="B1703">
        <v>39</v>
      </c>
      <c r="C1703">
        <v>18</v>
      </c>
      <c r="D1703">
        <v>8</v>
      </c>
    </row>
    <row r="1704" spans="1:4" x14ac:dyDescent="0.3">
      <c r="A1704">
        <v>10900</v>
      </c>
      <c r="B1704">
        <v>70</v>
      </c>
      <c r="C1704">
        <v>15</v>
      </c>
      <c r="D1704">
        <v>3</v>
      </c>
    </row>
    <row r="1705" spans="1:4" x14ac:dyDescent="0.3">
      <c r="A1705">
        <v>10901</v>
      </c>
      <c r="B1705">
        <v>41</v>
      </c>
      <c r="C1705">
        <v>9.65</v>
      </c>
      <c r="D1705">
        <v>30</v>
      </c>
    </row>
    <row r="1706" spans="1:4" x14ac:dyDescent="0.3">
      <c r="A1706">
        <v>10901</v>
      </c>
      <c r="B1706">
        <v>71</v>
      </c>
      <c r="C1706">
        <v>21.5</v>
      </c>
      <c r="D1706">
        <v>30</v>
      </c>
    </row>
    <row r="1707" spans="1:4" x14ac:dyDescent="0.3">
      <c r="A1707">
        <v>10902</v>
      </c>
      <c r="B1707">
        <v>55</v>
      </c>
      <c r="C1707">
        <v>24</v>
      </c>
      <c r="D1707">
        <v>30</v>
      </c>
    </row>
    <row r="1708" spans="1:4" x14ac:dyDescent="0.3">
      <c r="A1708">
        <v>10902</v>
      </c>
      <c r="B1708">
        <v>62</v>
      </c>
      <c r="C1708">
        <v>49.3</v>
      </c>
      <c r="D1708">
        <v>6</v>
      </c>
    </row>
    <row r="1709" spans="1:4" x14ac:dyDescent="0.3">
      <c r="A1709">
        <v>10903</v>
      </c>
      <c r="B1709">
        <v>13</v>
      </c>
      <c r="C1709">
        <v>6</v>
      </c>
      <c r="D1709">
        <v>40</v>
      </c>
    </row>
    <row r="1710" spans="1:4" x14ac:dyDescent="0.3">
      <c r="A1710">
        <v>10903</v>
      </c>
      <c r="B1710">
        <v>65</v>
      </c>
      <c r="C1710">
        <v>21.05</v>
      </c>
      <c r="D1710">
        <v>21</v>
      </c>
    </row>
    <row r="1711" spans="1:4" x14ac:dyDescent="0.3">
      <c r="A1711">
        <v>10903</v>
      </c>
      <c r="B1711">
        <v>68</v>
      </c>
      <c r="C1711">
        <v>12.5</v>
      </c>
      <c r="D1711">
        <v>20</v>
      </c>
    </row>
    <row r="1712" spans="1:4" x14ac:dyDescent="0.3">
      <c r="A1712">
        <v>10904</v>
      </c>
      <c r="B1712">
        <v>58</v>
      </c>
      <c r="C1712">
        <v>13.25</v>
      </c>
      <c r="D1712">
        <v>15</v>
      </c>
    </row>
    <row r="1713" spans="1:4" x14ac:dyDescent="0.3">
      <c r="A1713">
        <v>10904</v>
      </c>
      <c r="B1713">
        <v>62</v>
      </c>
      <c r="C1713">
        <v>49.3</v>
      </c>
      <c r="D1713">
        <v>35</v>
      </c>
    </row>
    <row r="1714" spans="1:4" x14ac:dyDescent="0.3">
      <c r="A1714">
        <v>10905</v>
      </c>
      <c r="B1714">
        <v>1</v>
      </c>
      <c r="C1714">
        <v>18</v>
      </c>
      <c r="D1714">
        <v>20</v>
      </c>
    </row>
    <row r="1715" spans="1:4" x14ac:dyDescent="0.3">
      <c r="A1715">
        <v>10906</v>
      </c>
      <c r="B1715">
        <v>61</v>
      </c>
      <c r="C1715">
        <v>28.5</v>
      </c>
      <c r="D1715">
        <v>15</v>
      </c>
    </row>
    <row r="1716" spans="1:4" x14ac:dyDescent="0.3">
      <c r="A1716">
        <v>10907</v>
      </c>
      <c r="B1716">
        <v>75</v>
      </c>
      <c r="C1716">
        <v>7.75</v>
      </c>
      <c r="D1716">
        <v>14</v>
      </c>
    </row>
    <row r="1717" spans="1:4" x14ac:dyDescent="0.3">
      <c r="A1717">
        <v>10908</v>
      </c>
      <c r="B1717">
        <v>7</v>
      </c>
      <c r="C1717">
        <v>30</v>
      </c>
      <c r="D1717">
        <v>20</v>
      </c>
    </row>
    <row r="1718" spans="1:4" x14ac:dyDescent="0.3">
      <c r="A1718">
        <v>10908</v>
      </c>
      <c r="B1718">
        <v>52</v>
      </c>
      <c r="C1718">
        <v>7</v>
      </c>
      <c r="D1718">
        <v>14</v>
      </c>
    </row>
    <row r="1719" spans="1:4" x14ac:dyDescent="0.3">
      <c r="A1719">
        <v>10909</v>
      </c>
      <c r="B1719">
        <v>7</v>
      </c>
      <c r="C1719">
        <v>30</v>
      </c>
      <c r="D1719">
        <v>12</v>
      </c>
    </row>
    <row r="1720" spans="1:4" x14ac:dyDescent="0.3">
      <c r="A1720">
        <v>10909</v>
      </c>
      <c r="B1720">
        <v>16</v>
      </c>
      <c r="C1720">
        <v>17.45</v>
      </c>
      <c r="D1720">
        <v>15</v>
      </c>
    </row>
    <row r="1721" spans="1:4" x14ac:dyDescent="0.3">
      <c r="A1721">
        <v>10909</v>
      </c>
      <c r="B1721">
        <v>41</v>
      </c>
      <c r="C1721">
        <v>9.65</v>
      </c>
      <c r="D1721">
        <v>5</v>
      </c>
    </row>
    <row r="1722" spans="1:4" x14ac:dyDescent="0.3">
      <c r="A1722">
        <v>10910</v>
      </c>
      <c r="B1722">
        <v>19</v>
      </c>
      <c r="C1722">
        <v>9.1999999999999993</v>
      </c>
      <c r="D1722">
        <v>12</v>
      </c>
    </row>
    <row r="1723" spans="1:4" x14ac:dyDescent="0.3">
      <c r="A1723">
        <v>10910</v>
      </c>
      <c r="B1723">
        <v>49</v>
      </c>
      <c r="C1723">
        <v>20</v>
      </c>
      <c r="D1723">
        <v>10</v>
      </c>
    </row>
    <row r="1724" spans="1:4" x14ac:dyDescent="0.3">
      <c r="A1724">
        <v>10910</v>
      </c>
      <c r="B1724">
        <v>61</v>
      </c>
      <c r="C1724">
        <v>28.5</v>
      </c>
      <c r="D1724">
        <v>5</v>
      </c>
    </row>
    <row r="1725" spans="1:4" x14ac:dyDescent="0.3">
      <c r="A1725">
        <v>10911</v>
      </c>
      <c r="B1725">
        <v>1</v>
      </c>
      <c r="C1725">
        <v>18</v>
      </c>
      <c r="D1725">
        <v>10</v>
      </c>
    </row>
    <row r="1726" spans="1:4" x14ac:dyDescent="0.3">
      <c r="A1726">
        <v>10911</v>
      </c>
      <c r="B1726">
        <v>17</v>
      </c>
      <c r="C1726">
        <v>39</v>
      </c>
      <c r="D1726">
        <v>12</v>
      </c>
    </row>
    <row r="1727" spans="1:4" x14ac:dyDescent="0.3">
      <c r="A1727">
        <v>10911</v>
      </c>
      <c r="B1727">
        <v>67</v>
      </c>
      <c r="C1727">
        <v>14</v>
      </c>
      <c r="D1727">
        <v>15</v>
      </c>
    </row>
    <row r="1728" spans="1:4" x14ac:dyDescent="0.3">
      <c r="A1728">
        <v>10912</v>
      </c>
      <c r="B1728">
        <v>11</v>
      </c>
      <c r="C1728">
        <v>21</v>
      </c>
      <c r="D1728">
        <v>40</v>
      </c>
    </row>
    <row r="1729" spans="1:4" x14ac:dyDescent="0.3">
      <c r="A1729">
        <v>10912</v>
      </c>
      <c r="B1729">
        <v>29</v>
      </c>
      <c r="C1729">
        <v>123.79</v>
      </c>
      <c r="D1729">
        <v>60</v>
      </c>
    </row>
    <row r="1730" spans="1:4" x14ac:dyDescent="0.3">
      <c r="A1730">
        <v>10913</v>
      </c>
      <c r="B1730">
        <v>4</v>
      </c>
      <c r="C1730">
        <v>22</v>
      </c>
      <c r="D1730">
        <v>30</v>
      </c>
    </row>
    <row r="1731" spans="1:4" x14ac:dyDescent="0.3">
      <c r="A1731">
        <v>10913</v>
      </c>
      <c r="B1731">
        <v>33</v>
      </c>
      <c r="C1731">
        <v>2.5</v>
      </c>
      <c r="D1731">
        <v>40</v>
      </c>
    </row>
    <row r="1732" spans="1:4" x14ac:dyDescent="0.3">
      <c r="A1732">
        <v>10913</v>
      </c>
      <c r="B1732">
        <v>58</v>
      </c>
      <c r="C1732">
        <v>13.25</v>
      </c>
      <c r="D1732">
        <v>15</v>
      </c>
    </row>
    <row r="1733" spans="1:4" x14ac:dyDescent="0.3">
      <c r="A1733">
        <v>10914</v>
      </c>
      <c r="B1733">
        <v>71</v>
      </c>
      <c r="C1733">
        <v>21.5</v>
      </c>
      <c r="D1733">
        <v>25</v>
      </c>
    </row>
    <row r="1734" spans="1:4" x14ac:dyDescent="0.3">
      <c r="A1734">
        <v>10915</v>
      </c>
      <c r="B1734">
        <v>17</v>
      </c>
      <c r="C1734">
        <v>39</v>
      </c>
      <c r="D1734">
        <v>10</v>
      </c>
    </row>
    <row r="1735" spans="1:4" x14ac:dyDescent="0.3">
      <c r="A1735">
        <v>10915</v>
      </c>
      <c r="B1735">
        <v>33</v>
      </c>
      <c r="C1735">
        <v>2.5</v>
      </c>
      <c r="D1735">
        <v>30</v>
      </c>
    </row>
    <row r="1736" spans="1:4" x14ac:dyDescent="0.3">
      <c r="A1736">
        <v>10915</v>
      </c>
      <c r="B1736">
        <v>54</v>
      </c>
      <c r="C1736">
        <v>7.45</v>
      </c>
      <c r="D1736">
        <v>10</v>
      </c>
    </row>
    <row r="1737" spans="1:4" x14ac:dyDescent="0.3">
      <c r="A1737">
        <v>10916</v>
      </c>
      <c r="B1737">
        <v>16</v>
      </c>
      <c r="C1737">
        <v>17.45</v>
      </c>
      <c r="D1737">
        <v>6</v>
      </c>
    </row>
    <row r="1738" spans="1:4" x14ac:dyDescent="0.3">
      <c r="A1738">
        <v>10916</v>
      </c>
      <c r="B1738">
        <v>32</v>
      </c>
      <c r="C1738">
        <v>32</v>
      </c>
      <c r="D1738">
        <v>6</v>
      </c>
    </row>
    <row r="1739" spans="1:4" x14ac:dyDescent="0.3">
      <c r="A1739">
        <v>10916</v>
      </c>
      <c r="B1739">
        <v>57</v>
      </c>
      <c r="C1739">
        <v>19.5</v>
      </c>
      <c r="D1739">
        <v>20</v>
      </c>
    </row>
    <row r="1740" spans="1:4" x14ac:dyDescent="0.3">
      <c r="A1740">
        <v>10917</v>
      </c>
      <c r="B1740">
        <v>30</v>
      </c>
      <c r="C1740">
        <v>25.89</v>
      </c>
      <c r="D1740">
        <v>1</v>
      </c>
    </row>
    <row r="1741" spans="1:4" x14ac:dyDescent="0.3">
      <c r="A1741">
        <v>10917</v>
      </c>
      <c r="B1741">
        <v>60</v>
      </c>
      <c r="C1741">
        <v>34</v>
      </c>
      <c r="D1741">
        <v>10</v>
      </c>
    </row>
    <row r="1742" spans="1:4" x14ac:dyDescent="0.3">
      <c r="A1742">
        <v>10918</v>
      </c>
      <c r="B1742">
        <v>1</v>
      </c>
      <c r="C1742">
        <v>18</v>
      </c>
      <c r="D1742">
        <v>60</v>
      </c>
    </row>
    <row r="1743" spans="1:4" x14ac:dyDescent="0.3">
      <c r="A1743">
        <v>10918</v>
      </c>
      <c r="B1743">
        <v>60</v>
      </c>
      <c r="C1743">
        <v>34</v>
      </c>
      <c r="D1743">
        <v>25</v>
      </c>
    </row>
    <row r="1744" spans="1:4" x14ac:dyDescent="0.3">
      <c r="A1744">
        <v>10919</v>
      </c>
      <c r="B1744">
        <v>16</v>
      </c>
      <c r="C1744">
        <v>17.45</v>
      </c>
      <c r="D1744">
        <v>24</v>
      </c>
    </row>
    <row r="1745" spans="1:4" x14ac:dyDescent="0.3">
      <c r="A1745">
        <v>10919</v>
      </c>
      <c r="B1745">
        <v>25</v>
      </c>
      <c r="C1745">
        <v>14</v>
      </c>
      <c r="D1745">
        <v>24</v>
      </c>
    </row>
    <row r="1746" spans="1:4" x14ac:dyDescent="0.3">
      <c r="A1746">
        <v>10919</v>
      </c>
      <c r="B1746">
        <v>40</v>
      </c>
      <c r="C1746">
        <v>18.399999999999999</v>
      </c>
      <c r="D1746">
        <v>20</v>
      </c>
    </row>
    <row r="1747" spans="1:4" x14ac:dyDescent="0.3">
      <c r="A1747">
        <v>10920</v>
      </c>
      <c r="B1747">
        <v>50</v>
      </c>
      <c r="C1747">
        <v>16.25</v>
      </c>
      <c r="D1747">
        <v>24</v>
      </c>
    </row>
    <row r="1748" spans="1:4" x14ac:dyDescent="0.3">
      <c r="A1748">
        <v>10921</v>
      </c>
      <c r="B1748">
        <v>35</v>
      </c>
      <c r="C1748">
        <v>18</v>
      </c>
      <c r="D1748">
        <v>10</v>
      </c>
    </row>
    <row r="1749" spans="1:4" x14ac:dyDescent="0.3">
      <c r="A1749">
        <v>10921</v>
      </c>
      <c r="B1749">
        <v>63</v>
      </c>
      <c r="C1749">
        <v>43.9</v>
      </c>
      <c r="D1749">
        <v>40</v>
      </c>
    </row>
    <row r="1750" spans="1:4" x14ac:dyDescent="0.3">
      <c r="A1750">
        <v>10922</v>
      </c>
      <c r="B1750">
        <v>17</v>
      </c>
      <c r="C1750">
        <v>39</v>
      </c>
      <c r="D1750">
        <v>15</v>
      </c>
    </row>
    <row r="1751" spans="1:4" x14ac:dyDescent="0.3">
      <c r="A1751">
        <v>10922</v>
      </c>
      <c r="B1751">
        <v>24</v>
      </c>
      <c r="C1751">
        <v>4.5</v>
      </c>
      <c r="D1751">
        <v>35</v>
      </c>
    </row>
    <row r="1752" spans="1:4" x14ac:dyDescent="0.3">
      <c r="A1752">
        <v>10923</v>
      </c>
      <c r="B1752">
        <v>42</v>
      </c>
      <c r="C1752">
        <v>14</v>
      </c>
      <c r="D1752">
        <v>10</v>
      </c>
    </row>
    <row r="1753" spans="1:4" x14ac:dyDescent="0.3">
      <c r="A1753">
        <v>10923</v>
      </c>
      <c r="B1753">
        <v>43</v>
      </c>
      <c r="C1753">
        <v>46</v>
      </c>
      <c r="D1753">
        <v>10</v>
      </c>
    </row>
    <row r="1754" spans="1:4" x14ac:dyDescent="0.3">
      <c r="A1754">
        <v>10923</v>
      </c>
      <c r="B1754">
        <v>67</v>
      </c>
      <c r="C1754">
        <v>14</v>
      </c>
      <c r="D1754">
        <v>24</v>
      </c>
    </row>
    <row r="1755" spans="1:4" x14ac:dyDescent="0.3">
      <c r="A1755">
        <v>10924</v>
      </c>
      <c r="B1755">
        <v>10</v>
      </c>
      <c r="C1755">
        <v>31</v>
      </c>
      <c r="D1755">
        <v>20</v>
      </c>
    </row>
    <row r="1756" spans="1:4" x14ac:dyDescent="0.3">
      <c r="A1756">
        <v>10924</v>
      </c>
      <c r="B1756">
        <v>28</v>
      </c>
      <c r="C1756">
        <v>45.6</v>
      </c>
      <c r="D1756">
        <v>30</v>
      </c>
    </row>
    <row r="1757" spans="1:4" x14ac:dyDescent="0.3">
      <c r="A1757">
        <v>10924</v>
      </c>
      <c r="B1757">
        <v>75</v>
      </c>
      <c r="C1757">
        <v>7.75</v>
      </c>
      <c r="D1757">
        <v>6</v>
      </c>
    </row>
    <row r="1758" spans="1:4" x14ac:dyDescent="0.3">
      <c r="A1758">
        <v>10925</v>
      </c>
      <c r="B1758">
        <v>36</v>
      </c>
      <c r="C1758">
        <v>19</v>
      </c>
      <c r="D1758">
        <v>25</v>
      </c>
    </row>
    <row r="1759" spans="1:4" x14ac:dyDescent="0.3">
      <c r="A1759">
        <v>10925</v>
      </c>
      <c r="B1759">
        <v>52</v>
      </c>
      <c r="C1759">
        <v>7</v>
      </c>
      <c r="D1759">
        <v>12</v>
      </c>
    </row>
    <row r="1760" spans="1:4" x14ac:dyDescent="0.3">
      <c r="A1760">
        <v>10926</v>
      </c>
      <c r="B1760">
        <v>11</v>
      </c>
      <c r="C1760">
        <v>21</v>
      </c>
      <c r="D1760">
        <v>2</v>
      </c>
    </row>
    <row r="1761" spans="1:4" x14ac:dyDescent="0.3">
      <c r="A1761">
        <v>10926</v>
      </c>
      <c r="B1761">
        <v>13</v>
      </c>
      <c r="C1761">
        <v>6</v>
      </c>
      <c r="D1761">
        <v>10</v>
      </c>
    </row>
    <row r="1762" spans="1:4" x14ac:dyDescent="0.3">
      <c r="A1762">
        <v>10926</v>
      </c>
      <c r="B1762">
        <v>19</v>
      </c>
      <c r="C1762">
        <v>9.1999999999999993</v>
      </c>
      <c r="D1762">
        <v>7</v>
      </c>
    </row>
    <row r="1763" spans="1:4" x14ac:dyDescent="0.3">
      <c r="A1763">
        <v>10926</v>
      </c>
      <c r="B1763">
        <v>72</v>
      </c>
      <c r="C1763">
        <v>34.799999999999997</v>
      </c>
      <c r="D1763">
        <v>10</v>
      </c>
    </row>
    <row r="1764" spans="1:4" x14ac:dyDescent="0.3">
      <c r="A1764">
        <v>10927</v>
      </c>
      <c r="B1764">
        <v>20</v>
      </c>
      <c r="C1764">
        <v>81</v>
      </c>
      <c r="D1764">
        <v>5</v>
      </c>
    </row>
    <row r="1765" spans="1:4" x14ac:dyDescent="0.3">
      <c r="A1765">
        <v>10927</v>
      </c>
      <c r="B1765">
        <v>52</v>
      </c>
      <c r="C1765">
        <v>7</v>
      </c>
      <c r="D1765">
        <v>5</v>
      </c>
    </row>
    <row r="1766" spans="1:4" x14ac:dyDescent="0.3">
      <c r="A1766">
        <v>10927</v>
      </c>
      <c r="B1766">
        <v>76</v>
      </c>
      <c r="C1766">
        <v>18</v>
      </c>
      <c r="D1766">
        <v>20</v>
      </c>
    </row>
    <row r="1767" spans="1:4" x14ac:dyDescent="0.3">
      <c r="A1767">
        <v>10928</v>
      </c>
      <c r="B1767">
        <v>47</v>
      </c>
      <c r="C1767">
        <v>9.5</v>
      </c>
      <c r="D1767">
        <v>5</v>
      </c>
    </row>
    <row r="1768" spans="1:4" x14ac:dyDescent="0.3">
      <c r="A1768">
        <v>10928</v>
      </c>
      <c r="B1768">
        <v>76</v>
      </c>
      <c r="C1768">
        <v>18</v>
      </c>
      <c r="D1768">
        <v>5</v>
      </c>
    </row>
    <row r="1769" spans="1:4" x14ac:dyDescent="0.3">
      <c r="A1769">
        <v>10929</v>
      </c>
      <c r="B1769">
        <v>21</v>
      </c>
      <c r="C1769">
        <v>10</v>
      </c>
      <c r="D1769">
        <v>60</v>
      </c>
    </row>
    <row r="1770" spans="1:4" x14ac:dyDescent="0.3">
      <c r="A1770">
        <v>10929</v>
      </c>
      <c r="B1770">
        <v>75</v>
      </c>
      <c r="C1770">
        <v>7.75</v>
      </c>
      <c r="D1770">
        <v>49</v>
      </c>
    </row>
    <row r="1771" spans="1:4" x14ac:dyDescent="0.3">
      <c r="A1771">
        <v>10929</v>
      </c>
      <c r="B1771">
        <v>77</v>
      </c>
      <c r="C1771">
        <v>13</v>
      </c>
      <c r="D1771">
        <v>15</v>
      </c>
    </row>
    <row r="1772" spans="1:4" x14ac:dyDescent="0.3">
      <c r="A1772">
        <v>10930</v>
      </c>
      <c r="B1772">
        <v>21</v>
      </c>
      <c r="C1772">
        <v>10</v>
      </c>
      <c r="D1772">
        <v>36</v>
      </c>
    </row>
    <row r="1773" spans="1:4" x14ac:dyDescent="0.3">
      <c r="A1773">
        <v>10930</v>
      </c>
      <c r="B1773">
        <v>27</v>
      </c>
      <c r="C1773">
        <v>43.9</v>
      </c>
      <c r="D1773">
        <v>25</v>
      </c>
    </row>
    <row r="1774" spans="1:4" x14ac:dyDescent="0.3">
      <c r="A1774">
        <v>10930</v>
      </c>
      <c r="B1774">
        <v>55</v>
      </c>
      <c r="C1774">
        <v>24</v>
      </c>
      <c r="D1774">
        <v>25</v>
      </c>
    </row>
    <row r="1775" spans="1:4" x14ac:dyDescent="0.3">
      <c r="A1775">
        <v>10930</v>
      </c>
      <c r="B1775">
        <v>58</v>
      </c>
      <c r="C1775">
        <v>13.25</v>
      </c>
      <c r="D1775">
        <v>30</v>
      </c>
    </row>
    <row r="1776" spans="1:4" x14ac:dyDescent="0.3">
      <c r="A1776">
        <v>10931</v>
      </c>
      <c r="B1776">
        <v>13</v>
      </c>
      <c r="C1776">
        <v>6</v>
      </c>
      <c r="D1776">
        <v>42</v>
      </c>
    </row>
    <row r="1777" spans="1:4" x14ac:dyDescent="0.3">
      <c r="A1777">
        <v>10931</v>
      </c>
      <c r="B1777">
        <v>57</v>
      </c>
      <c r="C1777">
        <v>19.5</v>
      </c>
      <c r="D1777">
        <v>30</v>
      </c>
    </row>
    <row r="1778" spans="1:4" x14ac:dyDescent="0.3">
      <c r="A1778">
        <v>10932</v>
      </c>
      <c r="B1778">
        <v>16</v>
      </c>
      <c r="C1778">
        <v>17.45</v>
      </c>
      <c r="D1778">
        <v>30</v>
      </c>
    </row>
    <row r="1779" spans="1:4" x14ac:dyDescent="0.3">
      <c r="A1779">
        <v>10932</v>
      </c>
      <c r="B1779">
        <v>62</v>
      </c>
      <c r="C1779">
        <v>49.3</v>
      </c>
      <c r="D1779">
        <v>14</v>
      </c>
    </row>
    <row r="1780" spans="1:4" x14ac:dyDescent="0.3">
      <c r="A1780">
        <v>10932</v>
      </c>
      <c r="B1780">
        <v>72</v>
      </c>
      <c r="C1780">
        <v>34.799999999999997</v>
      </c>
      <c r="D1780">
        <v>16</v>
      </c>
    </row>
    <row r="1781" spans="1:4" x14ac:dyDescent="0.3">
      <c r="A1781">
        <v>10932</v>
      </c>
      <c r="B1781">
        <v>75</v>
      </c>
      <c r="C1781">
        <v>7.75</v>
      </c>
      <c r="D1781">
        <v>20</v>
      </c>
    </row>
    <row r="1782" spans="1:4" x14ac:dyDescent="0.3">
      <c r="A1782">
        <v>10933</v>
      </c>
      <c r="B1782">
        <v>53</v>
      </c>
      <c r="C1782">
        <v>32.799999999999997</v>
      </c>
      <c r="D1782">
        <v>2</v>
      </c>
    </row>
    <row r="1783" spans="1:4" x14ac:dyDescent="0.3">
      <c r="A1783">
        <v>10933</v>
      </c>
      <c r="B1783">
        <v>61</v>
      </c>
      <c r="C1783">
        <v>28.5</v>
      </c>
      <c r="D1783">
        <v>30</v>
      </c>
    </row>
    <row r="1784" spans="1:4" x14ac:dyDescent="0.3">
      <c r="A1784">
        <v>10934</v>
      </c>
      <c r="B1784">
        <v>6</v>
      </c>
      <c r="C1784">
        <v>25</v>
      </c>
      <c r="D1784">
        <v>20</v>
      </c>
    </row>
    <row r="1785" spans="1:4" x14ac:dyDescent="0.3">
      <c r="A1785">
        <v>10935</v>
      </c>
      <c r="B1785">
        <v>1</v>
      </c>
      <c r="C1785">
        <v>18</v>
      </c>
      <c r="D1785">
        <v>21</v>
      </c>
    </row>
    <row r="1786" spans="1:4" x14ac:dyDescent="0.3">
      <c r="A1786">
        <v>10935</v>
      </c>
      <c r="B1786">
        <v>18</v>
      </c>
      <c r="C1786">
        <v>62.5</v>
      </c>
      <c r="D1786">
        <v>4</v>
      </c>
    </row>
    <row r="1787" spans="1:4" x14ac:dyDescent="0.3">
      <c r="A1787">
        <v>10935</v>
      </c>
      <c r="B1787">
        <v>23</v>
      </c>
      <c r="C1787">
        <v>9</v>
      </c>
      <c r="D1787">
        <v>8</v>
      </c>
    </row>
    <row r="1788" spans="1:4" x14ac:dyDescent="0.3">
      <c r="A1788">
        <v>10936</v>
      </c>
      <c r="B1788">
        <v>36</v>
      </c>
      <c r="C1788">
        <v>19</v>
      </c>
      <c r="D1788">
        <v>30</v>
      </c>
    </row>
    <row r="1789" spans="1:4" x14ac:dyDescent="0.3">
      <c r="A1789">
        <v>10937</v>
      </c>
      <c r="B1789">
        <v>28</v>
      </c>
      <c r="C1789">
        <v>45.6</v>
      </c>
      <c r="D1789">
        <v>8</v>
      </c>
    </row>
    <row r="1790" spans="1:4" x14ac:dyDescent="0.3">
      <c r="A1790">
        <v>10937</v>
      </c>
      <c r="B1790">
        <v>34</v>
      </c>
      <c r="C1790">
        <v>14</v>
      </c>
      <c r="D1790">
        <v>20</v>
      </c>
    </row>
    <row r="1791" spans="1:4" x14ac:dyDescent="0.3">
      <c r="A1791">
        <v>10938</v>
      </c>
      <c r="B1791">
        <v>13</v>
      </c>
      <c r="C1791">
        <v>6</v>
      </c>
      <c r="D1791">
        <v>20</v>
      </c>
    </row>
    <row r="1792" spans="1:4" x14ac:dyDescent="0.3">
      <c r="A1792">
        <v>10938</v>
      </c>
      <c r="B1792">
        <v>43</v>
      </c>
      <c r="C1792">
        <v>46</v>
      </c>
      <c r="D1792">
        <v>24</v>
      </c>
    </row>
    <row r="1793" spans="1:4" x14ac:dyDescent="0.3">
      <c r="A1793">
        <v>10938</v>
      </c>
      <c r="B1793">
        <v>60</v>
      </c>
      <c r="C1793">
        <v>34</v>
      </c>
      <c r="D1793">
        <v>49</v>
      </c>
    </row>
    <row r="1794" spans="1:4" x14ac:dyDescent="0.3">
      <c r="A1794">
        <v>10938</v>
      </c>
      <c r="B1794">
        <v>71</v>
      </c>
      <c r="C1794">
        <v>21.5</v>
      </c>
      <c r="D1794">
        <v>35</v>
      </c>
    </row>
    <row r="1795" spans="1:4" x14ac:dyDescent="0.3">
      <c r="A1795">
        <v>10939</v>
      </c>
      <c r="B1795">
        <v>2</v>
      </c>
      <c r="C1795">
        <v>19</v>
      </c>
      <c r="D1795">
        <v>10</v>
      </c>
    </row>
    <row r="1796" spans="1:4" x14ac:dyDescent="0.3">
      <c r="A1796">
        <v>10939</v>
      </c>
      <c r="B1796">
        <v>67</v>
      </c>
      <c r="C1796">
        <v>14</v>
      </c>
      <c r="D1796">
        <v>40</v>
      </c>
    </row>
    <row r="1797" spans="1:4" x14ac:dyDescent="0.3">
      <c r="A1797">
        <v>10940</v>
      </c>
      <c r="B1797">
        <v>7</v>
      </c>
      <c r="C1797">
        <v>30</v>
      </c>
      <c r="D1797">
        <v>8</v>
      </c>
    </row>
    <row r="1798" spans="1:4" x14ac:dyDescent="0.3">
      <c r="A1798">
        <v>10940</v>
      </c>
      <c r="B1798">
        <v>13</v>
      </c>
      <c r="C1798">
        <v>6</v>
      </c>
      <c r="D1798">
        <v>20</v>
      </c>
    </row>
    <row r="1799" spans="1:4" x14ac:dyDescent="0.3">
      <c r="A1799">
        <v>10941</v>
      </c>
      <c r="B1799">
        <v>31</v>
      </c>
      <c r="C1799">
        <v>12.5</v>
      </c>
      <c r="D1799">
        <v>44</v>
      </c>
    </row>
    <row r="1800" spans="1:4" x14ac:dyDescent="0.3">
      <c r="A1800">
        <v>10941</v>
      </c>
      <c r="B1800">
        <v>62</v>
      </c>
      <c r="C1800">
        <v>49.3</v>
      </c>
      <c r="D1800">
        <v>30</v>
      </c>
    </row>
    <row r="1801" spans="1:4" x14ac:dyDescent="0.3">
      <c r="A1801">
        <v>10941</v>
      </c>
      <c r="B1801">
        <v>68</v>
      </c>
      <c r="C1801">
        <v>12.5</v>
      </c>
      <c r="D1801">
        <v>80</v>
      </c>
    </row>
    <row r="1802" spans="1:4" x14ac:dyDescent="0.3">
      <c r="A1802">
        <v>10941</v>
      </c>
      <c r="B1802">
        <v>72</v>
      </c>
      <c r="C1802">
        <v>34.799999999999997</v>
      </c>
      <c r="D1802">
        <v>50</v>
      </c>
    </row>
    <row r="1803" spans="1:4" x14ac:dyDescent="0.3">
      <c r="A1803">
        <v>10942</v>
      </c>
      <c r="B1803">
        <v>49</v>
      </c>
      <c r="C1803">
        <v>20</v>
      </c>
      <c r="D1803">
        <v>28</v>
      </c>
    </row>
    <row r="1804" spans="1:4" x14ac:dyDescent="0.3">
      <c r="A1804">
        <v>10943</v>
      </c>
      <c r="B1804">
        <v>13</v>
      </c>
      <c r="C1804">
        <v>6</v>
      </c>
      <c r="D1804">
        <v>15</v>
      </c>
    </row>
    <row r="1805" spans="1:4" x14ac:dyDescent="0.3">
      <c r="A1805">
        <v>10943</v>
      </c>
      <c r="B1805">
        <v>22</v>
      </c>
      <c r="C1805">
        <v>21</v>
      </c>
      <c r="D1805">
        <v>21</v>
      </c>
    </row>
    <row r="1806" spans="1:4" x14ac:dyDescent="0.3">
      <c r="A1806">
        <v>10943</v>
      </c>
      <c r="B1806">
        <v>46</v>
      </c>
      <c r="C1806">
        <v>12</v>
      </c>
      <c r="D1806">
        <v>15</v>
      </c>
    </row>
    <row r="1807" spans="1:4" x14ac:dyDescent="0.3">
      <c r="A1807">
        <v>10944</v>
      </c>
      <c r="B1807">
        <v>11</v>
      </c>
      <c r="C1807">
        <v>21</v>
      </c>
      <c r="D1807">
        <v>5</v>
      </c>
    </row>
    <row r="1808" spans="1:4" x14ac:dyDescent="0.3">
      <c r="A1808">
        <v>10944</v>
      </c>
      <c r="B1808">
        <v>44</v>
      </c>
      <c r="C1808">
        <v>19.45</v>
      </c>
      <c r="D1808">
        <v>18</v>
      </c>
    </row>
    <row r="1809" spans="1:4" x14ac:dyDescent="0.3">
      <c r="A1809">
        <v>10944</v>
      </c>
      <c r="B1809">
        <v>56</v>
      </c>
      <c r="C1809">
        <v>38</v>
      </c>
      <c r="D1809">
        <v>18</v>
      </c>
    </row>
    <row r="1810" spans="1:4" x14ac:dyDescent="0.3">
      <c r="A1810">
        <v>10945</v>
      </c>
      <c r="B1810">
        <v>13</v>
      </c>
      <c r="C1810">
        <v>6</v>
      </c>
      <c r="D1810">
        <v>20</v>
      </c>
    </row>
    <row r="1811" spans="1:4" x14ac:dyDescent="0.3">
      <c r="A1811">
        <v>10945</v>
      </c>
      <c r="B1811">
        <v>31</v>
      </c>
      <c r="C1811">
        <v>12.5</v>
      </c>
      <c r="D1811">
        <v>10</v>
      </c>
    </row>
    <row r="1812" spans="1:4" x14ac:dyDescent="0.3">
      <c r="A1812">
        <v>10946</v>
      </c>
      <c r="B1812">
        <v>10</v>
      </c>
      <c r="C1812">
        <v>31</v>
      </c>
      <c r="D1812">
        <v>25</v>
      </c>
    </row>
    <row r="1813" spans="1:4" x14ac:dyDescent="0.3">
      <c r="A1813">
        <v>10946</v>
      </c>
      <c r="B1813">
        <v>24</v>
      </c>
      <c r="C1813">
        <v>4.5</v>
      </c>
      <c r="D1813">
        <v>25</v>
      </c>
    </row>
    <row r="1814" spans="1:4" x14ac:dyDescent="0.3">
      <c r="A1814">
        <v>10946</v>
      </c>
      <c r="B1814">
        <v>77</v>
      </c>
      <c r="C1814">
        <v>13</v>
      </c>
      <c r="D1814">
        <v>40</v>
      </c>
    </row>
    <row r="1815" spans="1:4" x14ac:dyDescent="0.3">
      <c r="A1815">
        <v>10947</v>
      </c>
      <c r="B1815">
        <v>59</v>
      </c>
      <c r="C1815">
        <v>55</v>
      </c>
      <c r="D1815">
        <v>4</v>
      </c>
    </row>
    <row r="1816" spans="1:4" x14ac:dyDescent="0.3">
      <c r="A1816">
        <v>10948</v>
      </c>
      <c r="B1816">
        <v>50</v>
      </c>
      <c r="C1816">
        <v>16.25</v>
      </c>
      <c r="D1816">
        <v>9</v>
      </c>
    </row>
    <row r="1817" spans="1:4" x14ac:dyDescent="0.3">
      <c r="A1817">
        <v>10948</v>
      </c>
      <c r="B1817">
        <v>51</v>
      </c>
      <c r="C1817">
        <v>53</v>
      </c>
      <c r="D1817">
        <v>40</v>
      </c>
    </row>
    <row r="1818" spans="1:4" x14ac:dyDescent="0.3">
      <c r="A1818">
        <v>10948</v>
      </c>
      <c r="B1818">
        <v>55</v>
      </c>
      <c r="C1818">
        <v>24</v>
      </c>
      <c r="D1818">
        <v>4</v>
      </c>
    </row>
    <row r="1819" spans="1:4" x14ac:dyDescent="0.3">
      <c r="A1819">
        <v>10949</v>
      </c>
      <c r="B1819">
        <v>6</v>
      </c>
      <c r="C1819">
        <v>25</v>
      </c>
      <c r="D1819">
        <v>12</v>
      </c>
    </row>
    <row r="1820" spans="1:4" x14ac:dyDescent="0.3">
      <c r="A1820">
        <v>10949</v>
      </c>
      <c r="B1820">
        <v>10</v>
      </c>
      <c r="C1820">
        <v>31</v>
      </c>
      <c r="D1820">
        <v>30</v>
      </c>
    </row>
    <row r="1821" spans="1:4" x14ac:dyDescent="0.3">
      <c r="A1821">
        <v>10949</v>
      </c>
      <c r="B1821">
        <v>17</v>
      </c>
      <c r="C1821">
        <v>39</v>
      </c>
      <c r="D1821">
        <v>6</v>
      </c>
    </row>
    <row r="1822" spans="1:4" x14ac:dyDescent="0.3">
      <c r="A1822">
        <v>10949</v>
      </c>
      <c r="B1822">
        <v>62</v>
      </c>
      <c r="C1822">
        <v>49.3</v>
      </c>
      <c r="D1822">
        <v>60</v>
      </c>
    </row>
    <row r="1823" spans="1:4" x14ac:dyDescent="0.3">
      <c r="A1823">
        <v>10950</v>
      </c>
      <c r="B1823">
        <v>4</v>
      </c>
      <c r="C1823">
        <v>22</v>
      </c>
      <c r="D1823">
        <v>5</v>
      </c>
    </row>
    <row r="1824" spans="1:4" x14ac:dyDescent="0.3">
      <c r="A1824">
        <v>10951</v>
      </c>
      <c r="B1824">
        <v>33</v>
      </c>
      <c r="C1824">
        <v>2.5</v>
      </c>
      <c r="D1824">
        <v>15</v>
      </c>
    </row>
    <row r="1825" spans="1:4" x14ac:dyDescent="0.3">
      <c r="A1825">
        <v>10951</v>
      </c>
      <c r="B1825">
        <v>41</v>
      </c>
      <c r="C1825">
        <v>9.65</v>
      </c>
      <c r="D1825">
        <v>6</v>
      </c>
    </row>
    <row r="1826" spans="1:4" x14ac:dyDescent="0.3">
      <c r="A1826">
        <v>10951</v>
      </c>
      <c r="B1826">
        <v>75</v>
      </c>
      <c r="C1826">
        <v>7.75</v>
      </c>
      <c r="D1826">
        <v>50</v>
      </c>
    </row>
    <row r="1827" spans="1:4" x14ac:dyDescent="0.3">
      <c r="A1827">
        <v>10952</v>
      </c>
      <c r="B1827">
        <v>6</v>
      </c>
      <c r="C1827">
        <v>25</v>
      </c>
      <c r="D1827">
        <v>16</v>
      </c>
    </row>
    <row r="1828" spans="1:4" x14ac:dyDescent="0.3">
      <c r="A1828">
        <v>10952</v>
      </c>
      <c r="B1828">
        <v>28</v>
      </c>
      <c r="C1828">
        <v>45.6</v>
      </c>
      <c r="D1828">
        <v>2</v>
      </c>
    </row>
    <row r="1829" spans="1:4" x14ac:dyDescent="0.3">
      <c r="A1829">
        <v>10953</v>
      </c>
      <c r="B1829">
        <v>20</v>
      </c>
      <c r="C1829">
        <v>81</v>
      </c>
      <c r="D1829">
        <v>50</v>
      </c>
    </row>
    <row r="1830" spans="1:4" x14ac:dyDescent="0.3">
      <c r="A1830">
        <v>10953</v>
      </c>
      <c r="B1830">
        <v>31</v>
      </c>
      <c r="C1830">
        <v>12.5</v>
      </c>
      <c r="D1830">
        <v>50</v>
      </c>
    </row>
    <row r="1831" spans="1:4" x14ac:dyDescent="0.3">
      <c r="A1831">
        <v>10954</v>
      </c>
      <c r="B1831">
        <v>16</v>
      </c>
      <c r="C1831">
        <v>17.45</v>
      </c>
      <c r="D1831">
        <v>28</v>
      </c>
    </row>
    <row r="1832" spans="1:4" x14ac:dyDescent="0.3">
      <c r="A1832">
        <v>10954</v>
      </c>
      <c r="B1832">
        <v>31</v>
      </c>
      <c r="C1832">
        <v>12.5</v>
      </c>
      <c r="D1832">
        <v>25</v>
      </c>
    </row>
    <row r="1833" spans="1:4" x14ac:dyDescent="0.3">
      <c r="A1833">
        <v>10954</v>
      </c>
      <c r="B1833">
        <v>45</v>
      </c>
      <c r="C1833">
        <v>9.5</v>
      </c>
      <c r="D1833">
        <v>30</v>
      </c>
    </row>
    <row r="1834" spans="1:4" x14ac:dyDescent="0.3">
      <c r="A1834">
        <v>10954</v>
      </c>
      <c r="B1834">
        <v>60</v>
      </c>
      <c r="C1834">
        <v>34</v>
      </c>
      <c r="D1834">
        <v>24</v>
      </c>
    </row>
    <row r="1835" spans="1:4" x14ac:dyDescent="0.3">
      <c r="A1835">
        <v>10955</v>
      </c>
      <c r="B1835">
        <v>75</v>
      </c>
      <c r="C1835">
        <v>7.75</v>
      </c>
      <c r="D1835">
        <v>12</v>
      </c>
    </row>
    <row r="1836" spans="1:4" x14ac:dyDescent="0.3">
      <c r="A1836">
        <v>10956</v>
      </c>
      <c r="B1836">
        <v>21</v>
      </c>
      <c r="C1836">
        <v>10</v>
      </c>
      <c r="D1836">
        <v>12</v>
      </c>
    </row>
    <row r="1837" spans="1:4" x14ac:dyDescent="0.3">
      <c r="A1837">
        <v>10956</v>
      </c>
      <c r="B1837">
        <v>47</v>
      </c>
      <c r="C1837">
        <v>9.5</v>
      </c>
      <c r="D1837">
        <v>14</v>
      </c>
    </row>
    <row r="1838" spans="1:4" x14ac:dyDescent="0.3">
      <c r="A1838">
        <v>10956</v>
      </c>
      <c r="B1838">
        <v>51</v>
      </c>
      <c r="C1838">
        <v>53</v>
      </c>
      <c r="D1838">
        <v>8</v>
      </c>
    </row>
    <row r="1839" spans="1:4" x14ac:dyDescent="0.3">
      <c r="A1839">
        <v>10957</v>
      </c>
      <c r="B1839">
        <v>30</v>
      </c>
      <c r="C1839">
        <v>25.89</v>
      </c>
      <c r="D1839">
        <v>30</v>
      </c>
    </row>
    <row r="1840" spans="1:4" x14ac:dyDescent="0.3">
      <c r="A1840">
        <v>10957</v>
      </c>
      <c r="B1840">
        <v>35</v>
      </c>
      <c r="C1840">
        <v>18</v>
      </c>
      <c r="D1840">
        <v>40</v>
      </c>
    </row>
    <row r="1841" spans="1:4" x14ac:dyDescent="0.3">
      <c r="A1841">
        <v>10957</v>
      </c>
      <c r="B1841">
        <v>64</v>
      </c>
      <c r="C1841">
        <v>33.25</v>
      </c>
      <c r="D1841">
        <v>8</v>
      </c>
    </row>
    <row r="1842" spans="1:4" x14ac:dyDescent="0.3">
      <c r="A1842">
        <v>10958</v>
      </c>
      <c r="B1842">
        <v>5</v>
      </c>
      <c r="C1842">
        <v>21.35</v>
      </c>
      <c r="D1842">
        <v>20</v>
      </c>
    </row>
    <row r="1843" spans="1:4" x14ac:dyDescent="0.3">
      <c r="A1843">
        <v>10958</v>
      </c>
      <c r="B1843">
        <v>7</v>
      </c>
      <c r="C1843">
        <v>30</v>
      </c>
      <c r="D1843">
        <v>6</v>
      </c>
    </row>
    <row r="1844" spans="1:4" x14ac:dyDescent="0.3">
      <c r="A1844">
        <v>10958</v>
      </c>
      <c r="B1844">
        <v>72</v>
      </c>
      <c r="C1844">
        <v>34.799999999999997</v>
      </c>
      <c r="D1844">
        <v>5</v>
      </c>
    </row>
    <row r="1845" spans="1:4" x14ac:dyDescent="0.3">
      <c r="A1845">
        <v>10959</v>
      </c>
      <c r="B1845">
        <v>75</v>
      </c>
      <c r="C1845">
        <v>7.75</v>
      </c>
      <c r="D1845">
        <v>20</v>
      </c>
    </row>
    <row r="1846" spans="1:4" x14ac:dyDescent="0.3">
      <c r="A1846">
        <v>10960</v>
      </c>
      <c r="B1846">
        <v>24</v>
      </c>
      <c r="C1846">
        <v>4.5</v>
      </c>
      <c r="D1846">
        <v>10</v>
      </c>
    </row>
    <row r="1847" spans="1:4" x14ac:dyDescent="0.3">
      <c r="A1847">
        <v>10960</v>
      </c>
      <c r="B1847">
        <v>41</v>
      </c>
      <c r="C1847">
        <v>9.65</v>
      </c>
      <c r="D1847">
        <v>24</v>
      </c>
    </row>
    <row r="1848" spans="1:4" x14ac:dyDescent="0.3">
      <c r="A1848">
        <v>10961</v>
      </c>
      <c r="B1848">
        <v>52</v>
      </c>
      <c r="C1848">
        <v>7</v>
      </c>
      <c r="D1848">
        <v>6</v>
      </c>
    </row>
    <row r="1849" spans="1:4" x14ac:dyDescent="0.3">
      <c r="A1849">
        <v>10961</v>
      </c>
      <c r="B1849">
        <v>76</v>
      </c>
      <c r="C1849">
        <v>18</v>
      </c>
      <c r="D1849">
        <v>60</v>
      </c>
    </row>
    <row r="1850" spans="1:4" x14ac:dyDescent="0.3">
      <c r="A1850">
        <v>10962</v>
      </c>
      <c r="B1850">
        <v>7</v>
      </c>
      <c r="C1850">
        <v>30</v>
      </c>
      <c r="D1850">
        <v>45</v>
      </c>
    </row>
    <row r="1851" spans="1:4" x14ac:dyDescent="0.3">
      <c r="A1851">
        <v>10962</v>
      </c>
      <c r="B1851">
        <v>13</v>
      </c>
      <c r="C1851">
        <v>6</v>
      </c>
      <c r="D1851">
        <v>77</v>
      </c>
    </row>
    <row r="1852" spans="1:4" x14ac:dyDescent="0.3">
      <c r="A1852">
        <v>10962</v>
      </c>
      <c r="B1852">
        <v>53</v>
      </c>
      <c r="C1852">
        <v>32.799999999999997</v>
      </c>
      <c r="D1852">
        <v>20</v>
      </c>
    </row>
    <row r="1853" spans="1:4" x14ac:dyDescent="0.3">
      <c r="A1853">
        <v>10962</v>
      </c>
      <c r="B1853">
        <v>69</v>
      </c>
      <c r="C1853">
        <v>36</v>
      </c>
      <c r="D1853">
        <v>9</v>
      </c>
    </row>
    <row r="1854" spans="1:4" x14ac:dyDescent="0.3">
      <c r="A1854">
        <v>10962</v>
      </c>
      <c r="B1854">
        <v>76</v>
      </c>
      <c r="C1854">
        <v>18</v>
      </c>
      <c r="D1854">
        <v>44</v>
      </c>
    </row>
    <row r="1855" spans="1:4" x14ac:dyDescent="0.3">
      <c r="A1855">
        <v>10963</v>
      </c>
      <c r="B1855">
        <v>60</v>
      </c>
      <c r="C1855">
        <v>34</v>
      </c>
      <c r="D1855">
        <v>2</v>
      </c>
    </row>
    <row r="1856" spans="1:4" x14ac:dyDescent="0.3">
      <c r="A1856">
        <v>10964</v>
      </c>
      <c r="B1856">
        <v>18</v>
      </c>
      <c r="C1856">
        <v>62.5</v>
      </c>
      <c r="D1856">
        <v>6</v>
      </c>
    </row>
    <row r="1857" spans="1:4" x14ac:dyDescent="0.3">
      <c r="A1857">
        <v>10964</v>
      </c>
      <c r="B1857">
        <v>38</v>
      </c>
      <c r="C1857">
        <v>263.5</v>
      </c>
      <c r="D1857">
        <v>5</v>
      </c>
    </row>
    <row r="1858" spans="1:4" x14ac:dyDescent="0.3">
      <c r="A1858">
        <v>10964</v>
      </c>
      <c r="B1858">
        <v>69</v>
      </c>
      <c r="C1858">
        <v>36</v>
      </c>
      <c r="D1858">
        <v>10</v>
      </c>
    </row>
    <row r="1859" spans="1:4" x14ac:dyDescent="0.3">
      <c r="A1859">
        <v>10965</v>
      </c>
      <c r="B1859">
        <v>51</v>
      </c>
      <c r="C1859">
        <v>53</v>
      </c>
      <c r="D1859">
        <v>16</v>
      </c>
    </row>
    <row r="1860" spans="1:4" x14ac:dyDescent="0.3">
      <c r="A1860">
        <v>10966</v>
      </c>
      <c r="B1860">
        <v>37</v>
      </c>
      <c r="C1860">
        <v>26</v>
      </c>
      <c r="D1860">
        <v>8</v>
      </c>
    </row>
    <row r="1861" spans="1:4" x14ac:dyDescent="0.3">
      <c r="A1861">
        <v>10966</v>
      </c>
      <c r="B1861">
        <v>56</v>
      </c>
      <c r="C1861">
        <v>38</v>
      </c>
      <c r="D1861">
        <v>12</v>
      </c>
    </row>
    <row r="1862" spans="1:4" x14ac:dyDescent="0.3">
      <c r="A1862">
        <v>10966</v>
      </c>
      <c r="B1862">
        <v>62</v>
      </c>
      <c r="C1862">
        <v>49.3</v>
      </c>
      <c r="D1862">
        <v>12</v>
      </c>
    </row>
    <row r="1863" spans="1:4" x14ac:dyDescent="0.3">
      <c r="A1863">
        <v>10967</v>
      </c>
      <c r="B1863">
        <v>19</v>
      </c>
      <c r="C1863">
        <v>9.1999999999999993</v>
      </c>
      <c r="D1863">
        <v>12</v>
      </c>
    </row>
    <row r="1864" spans="1:4" x14ac:dyDescent="0.3">
      <c r="A1864">
        <v>10967</v>
      </c>
      <c r="B1864">
        <v>49</v>
      </c>
      <c r="C1864">
        <v>20</v>
      </c>
      <c r="D1864">
        <v>40</v>
      </c>
    </row>
    <row r="1865" spans="1:4" x14ac:dyDescent="0.3">
      <c r="A1865">
        <v>10968</v>
      </c>
      <c r="B1865">
        <v>12</v>
      </c>
      <c r="C1865">
        <v>38</v>
      </c>
      <c r="D1865">
        <v>30</v>
      </c>
    </row>
    <row r="1866" spans="1:4" x14ac:dyDescent="0.3">
      <c r="A1866">
        <v>10968</v>
      </c>
      <c r="B1866">
        <v>24</v>
      </c>
      <c r="C1866">
        <v>4.5</v>
      </c>
      <c r="D1866">
        <v>30</v>
      </c>
    </row>
    <row r="1867" spans="1:4" x14ac:dyDescent="0.3">
      <c r="A1867">
        <v>10968</v>
      </c>
      <c r="B1867">
        <v>64</v>
      </c>
      <c r="C1867">
        <v>33.25</v>
      </c>
      <c r="D1867">
        <v>4</v>
      </c>
    </row>
    <row r="1868" spans="1:4" x14ac:dyDescent="0.3">
      <c r="A1868">
        <v>10969</v>
      </c>
      <c r="B1868">
        <v>46</v>
      </c>
      <c r="C1868">
        <v>12</v>
      </c>
      <c r="D1868">
        <v>9</v>
      </c>
    </row>
    <row r="1869" spans="1:4" x14ac:dyDescent="0.3">
      <c r="A1869">
        <v>10970</v>
      </c>
      <c r="B1869">
        <v>52</v>
      </c>
      <c r="C1869">
        <v>7</v>
      </c>
      <c r="D1869">
        <v>40</v>
      </c>
    </row>
    <row r="1870" spans="1:4" x14ac:dyDescent="0.3">
      <c r="A1870">
        <v>10971</v>
      </c>
      <c r="B1870">
        <v>29</v>
      </c>
      <c r="C1870">
        <v>123.79</v>
      </c>
      <c r="D1870">
        <v>14</v>
      </c>
    </row>
    <row r="1871" spans="1:4" x14ac:dyDescent="0.3">
      <c r="A1871">
        <v>10972</v>
      </c>
      <c r="B1871">
        <v>17</v>
      </c>
      <c r="C1871">
        <v>39</v>
      </c>
      <c r="D1871">
        <v>6</v>
      </c>
    </row>
    <row r="1872" spans="1:4" x14ac:dyDescent="0.3">
      <c r="A1872">
        <v>10972</v>
      </c>
      <c r="B1872">
        <v>33</v>
      </c>
      <c r="C1872">
        <v>2.5</v>
      </c>
      <c r="D1872">
        <v>7</v>
      </c>
    </row>
    <row r="1873" spans="1:4" x14ac:dyDescent="0.3">
      <c r="A1873">
        <v>10973</v>
      </c>
      <c r="B1873">
        <v>26</v>
      </c>
      <c r="C1873">
        <v>31.23</v>
      </c>
      <c r="D1873">
        <v>5</v>
      </c>
    </row>
    <row r="1874" spans="1:4" x14ac:dyDescent="0.3">
      <c r="A1874">
        <v>10973</v>
      </c>
      <c r="B1874">
        <v>41</v>
      </c>
      <c r="C1874">
        <v>9.65</v>
      </c>
      <c r="D1874">
        <v>6</v>
      </c>
    </row>
    <row r="1875" spans="1:4" x14ac:dyDescent="0.3">
      <c r="A1875">
        <v>10973</v>
      </c>
      <c r="B1875">
        <v>75</v>
      </c>
      <c r="C1875">
        <v>7.75</v>
      </c>
      <c r="D1875">
        <v>10</v>
      </c>
    </row>
    <row r="1876" spans="1:4" x14ac:dyDescent="0.3">
      <c r="A1876">
        <v>10974</v>
      </c>
      <c r="B1876">
        <v>63</v>
      </c>
      <c r="C1876">
        <v>43.9</v>
      </c>
      <c r="D1876">
        <v>10</v>
      </c>
    </row>
    <row r="1877" spans="1:4" x14ac:dyDescent="0.3">
      <c r="A1877">
        <v>10975</v>
      </c>
      <c r="B1877">
        <v>8</v>
      </c>
      <c r="C1877">
        <v>40</v>
      </c>
      <c r="D1877">
        <v>16</v>
      </c>
    </row>
    <row r="1878" spans="1:4" x14ac:dyDescent="0.3">
      <c r="A1878">
        <v>10975</v>
      </c>
      <c r="B1878">
        <v>75</v>
      </c>
      <c r="C1878">
        <v>7.75</v>
      </c>
      <c r="D1878">
        <v>10</v>
      </c>
    </row>
    <row r="1879" spans="1:4" x14ac:dyDescent="0.3">
      <c r="A1879">
        <v>10976</v>
      </c>
      <c r="B1879">
        <v>28</v>
      </c>
      <c r="C1879">
        <v>45.6</v>
      </c>
      <c r="D1879">
        <v>20</v>
      </c>
    </row>
    <row r="1880" spans="1:4" x14ac:dyDescent="0.3">
      <c r="A1880">
        <v>10977</v>
      </c>
      <c r="B1880">
        <v>39</v>
      </c>
      <c r="C1880">
        <v>18</v>
      </c>
      <c r="D1880">
        <v>30</v>
      </c>
    </row>
    <row r="1881" spans="1:4" x14ac:dyDescent="0.3">
      <c r="A1881">
        <v>10977</v>
      </c>
      <c r="B1881">
        <v>47</v>
      </c>
      <c r="C1881">
        <v>9.5</v>
      </c>
      <c r="D1881">
        <v>30</v>
      </c>
    </row>
    <row r="1882" spans="1:4" x14ac:dyDescent="0.3">
      <c r="A1882">
        <v>10977</v>
      </c>
      <c r="B1882">
        <v>51</v>
      </c>
      <c r="C1882">
        <v>53</v>
      </c>
      <c r="D1882">
        <v>10</v>
      </c>
    </row>
    <row r="1883" spans="1:4" x14ac:dyDescent="0.3">
      <c r="A1883">
        <v>10977</v>
      </c>
      <c r="B1883">
        <v>63</v>
      </c>
      <c r="C1883">
        <v>43.9</v>
      </c>
      <c r="D1883">
        <v>20</v>
      </c>
    </row>
    <row r="1884" spans="1:4" x14ac:dyDescent="0.3">
      <c r="A1884">
        <v>10978</v>
      </c>
      <c r="B1884">
        <v>8</v>
      </c>
      <c r="C1884">
        <v>40</v>
      </c>
      <c r="D1884">
        <v>20</v>
      </c>
    </row>
    <row r="1885" spans="1:4" x14ac:dyDescent="0.3">
      <c r="A1885">
        <v>10978</v>
      </c>
      <c r="B1885">
        <v>21</v>
      </c>
      <c r="C1885">
        <v>10</v>
      </c>
      <c r="D1885">
        <v>40</v>
      </c>
    </row>
    <row r="1886" spans="1:4" x14ac:dyDescent="0.3">
      <c r="A1886">
        <v>10978</v>
      </c>
      <c r="B1886">
        <v>40</v>
      </c>
      <c r="C1886">
        <v>18.399999999999999</v>
      </c>
      <c r="D1886">
        <v>10</v>
      </c>
    </row>
    <row r="1887" spans="1:4" x14ac:dyDescent="0.3">
      <c r="A1887">
        <v>10978</v>
      </c>
      <c r="B1887">
        <v>44</v>
      </c>
      <c r="C1887">
        <v>19.45</v>
      </c>
      <c r="D1887">
        <v>6</v>
      </c>
    </row>
    <row r="1888" spans="1:4" x14ac:dyDescent="0.3">
      <c r="A1888">
        <v>10979</v>
      </c>
      <c r="B1888">
        <v>7</v>
      </c>
      <c r="C1888">
        <v>30</v>
      </c>
      <c r="D1888">
        <v>18</v>
      </c>
    </row>
    <row r="1889" spans="1:4" x14ac:dyDescent="0.3">
      <c r="A1889">
        <v>10979</v>
      </c>
      <c r="B1889">
        <v>12</v>
      </c>
      <c r="C1889">
        <v>38</v>
      </c>
      <c r="D1889">
        <v>20</v>
      </c>
    </row>
    <row r="1890" spans="1:4" x14ac:dyDescent="0.3">
      <c r="A1890">
        <v>10979</v>
      </c>
      <c r="B1890">
        <v>24</v>
      </c>
      <c r="C1890">
        <v>4.5</v>
      </c>
      <c r="D1890">
        <v>80</v>
      </c>
    </row>
    <row r="1891" spans="1:4" x14ac:dyDescent="0.3">
      <c r="A1891">
        <v>10979</v>
      </c>
      <c r="B1891">
        <v>27</v>
      </c>
      <c r="C1891">
        <v>43.9</v>
      </c>
      <c r="D1891">
        <v>30</v>
      </c>
    </row>
    <row r="1892" spans="1:4" x14ac:dyDescent="0.3">
      <c r="A1892">
        <v>10979</v>
      </c>
      <c r="B1892">
        <v>31</v>
      </c>
      <c r="C1892">
        <v>12.5</v>
      </c>
      <c r="D1892">
        <v>24</v>
      </c>
    </row>
    <row r="1893" spans="1:4" x14ac:dyDescent="0.3">
      <c r="A1893">
        <v>10979</v>
      </c>
      <c r="B1893">
        <v>63</v>
      </c>
      <c r="C1893">
        <v>43.9</v>
      </c>
      <c r="D1893">
        <v>35</v>
      </c>
    </row>
    <row r="1894" spans="1:4" x14ac:dyDescent="0.3">
      <c r="A1894">
        <v>10980</v>
      </c>
      <c r="B1894">
        <v>75</v>
      </c>
      <c r="C1894">
        <v>7.75</v>
      </c>
      <c r="D1894">
        <v>40</v>
      </c>
    </row>
    <row r="1895" spans="1:4" x14ac:dyDescent="0.3">
      <c r="A1895">
        <v>10981</v>
      </c>
      <c r="B1895">
        <v>38</v>
      </c>
      <c r="C1895">
        <v>263.5</v>
      </c>
      <c r="D1895">
        <v>60</v>
      </c>
    </row>
    <row r="1896" spans="1:4" x14ac:dyDescent="0.3">
      <c r="A1896">
        <v>10982</v>
      </c>
      <c r="B1896">
        <v>7</v>
      </c>
      <c r="C1896">
        <v>30</v>
      </c>
      <c r="D1896">
        <v>20</v>
      </c>
    </row>
    <row r="1897" spans="1:4" x14ac:dyDescent="0.3">
      <c r="A1897">
        <v>10982</v>
      </c>
      <c r="B1897">
        <v>43</v>
      </c>
      <c r="C1897">
        <v>46</v>
      </c>
      <c r="D1897">
        <v>9</v>
      </c>
    </row>
    <row r="1898" spans="1:4" x14ac:dyDescent="0.3">
      <c r="A1898">
        <v>10983</v>
      </c>
      <c r="B1898">
        <v>13</v>
      </c>
      <c r="C1898">
        <v>6</v>
      </c>
      <c r="D1898">
        <v>84</v>
      </c>
    </row>
    <row r="1899" spans="1:4" x14ac:dyDescent="0.3">
      <c r="A1899">
        <v>10983</v>
      </c>
      <c r="B1899">
        <v>57</v>
      </c>
      <c r="C1899">
        <v>19.5</v>
      </c>
      <c r="D1899">
        <v>15</v>
      </c>
    </row>
    <row r="1900" spans="1:4" x14ac:dyDescent="0.3">
      <c r="A1900">
        <v>10984</v>
      </c>
      <c r="B1900">
        <v>16</v>
      </c>
      <c r="C1900">
        <v>17.45</v>
      </c>
      <c r="D1900">
        <v>55</v>
      </c>
    </row>
    <row r="1901" spans="1:4" x14ac:dyDescent="0.3">
      <c r="A1901">
        <v>10984</v>
      </c>
      <c r="B1901">
        <v>24</v>
      </c>
      <c r="C1901">
        <v>4.5</v>
      </c>
      <c r="D1901">
        <v>20</v>
      </c>
    </row>
    <row r="1902" spans="1:4" x14ac:dyDescent="0.3">
      <c r="A1902">
        <v>10984</v>
      </c>
      <c r="B1902">
        <v>36</v>
      </c>
      <c r="C1902">
        <v>19</v>
      </c>
      <c r="D1902">
        <v>40</v>
      </c>
    </row>
    <row r="1903" spans="1:4" x14ac:dyDescent="0.3">
      <c r="A1903">
        <v>10985</v>
      </c>
      <c r="B1903">
        <v>16</v>
      </c>
      <c r="C1903">
        <v>17.45</v>
      </c>
      <c r="D1903">
        <v>36</v>
      </c>
    </row>
    <row r="1904" spans="1:4" x14ac:dyDescent="0.3">
      <c r="A1904">
        <v>10985</v>
      </c>
      <c r="B1904">
        <v>18</v>
      </c>
      <c r="C1904">
        <v>62.5</v>
      </c>
      <c r="D1904">
        <v>8</v>
      </c>
    </row>
    <row r="1905" spans="1:4" x14ac:dyDescent="0.3">
      <c r="A1905">
        <v>10985</v>
      </c>
      <c r="B1905">
        <v>32</v>
      </c>
      <c r="C1905">
        <v>32</v>
      </c>
      <c r="D1905">
        <v>35</v>
      </c>
    </row>
    <row r="1906" spans="1:4" x14ac:dyDescent="0.3">
      <c r="A1906">
        <v>10986</v>
      </c>
      <c r="B1906">
        <v>11</v>
      </c>
      <c r="C1906">
        <v>21</v>
      </c>
      <c r="D1906">
        <v>30</v>
      </c>
    </row>
    <row r="1907" spans="1:4" x14ac:dyDescent="0.3">
      <c r="A1907">
        <v>10986</v>
      </c>
      <c r="B1907">
        <v>20</v>
      </c>
      <c r="C1907">
        <v>81</v>
      </c>
      <c r="D1907">
        <v>15</v>
      </c>
    </row>
    <row r="1908" spans="1:4" x14ac:dyDescent="0.3">
      <c r="A1908">
        <v>10986</v>
      </c>
      <c r="B1908">
        <v>76</v>
      </c>
      <c r="C1908">
        <v>18</v>
      </c>
      <c r="D1908">
        <v>10</v>
      </c>
    </row>
    <row r="1909" spans="1:4" x14ac:dyDescent="0.3">
      <c r="A1909">
        <v>10986</v>
      </c>
      <c r="B1909">
        <v>77</v>
      </c>
      <c r="C1909">
        <v>13</v>
      </c>
      <c r="D1909">
        <v>15</v>
      </c>
    </row>
    <row r="1910" spans="1:4" x14ac:dyDescent="0.3">
      <c r="A1910">
        <v>10987</v>
      </c>
      <c r="B1910">
        <v>7</v>
      </c>
      <c r="C1910">
        <v>30</v>
      </c>
      <c r="D1910">
        <v>60</v>
      </c>
    </row>
    <row r="1911" spans="1:4" x14ac:dyDescent="0.3">
      <c r="A1911">
        <v>10987</v>
      </c>
      <c r="B1911">
        <v>43</v>
      </c>
      <c r="C1911">
        <v>46</v>
      </c>
      <c r="D1911">
        <v>6</v>
      </c>
    </row>
    <row r="1912" spans="1:4" x14ac:dyDescent="0.3">
      <c r="A1912">
        <v>10987</v>
      </c>
      <c r="B1912">
        <v>72</v>
      </c>
      <c r="C1912">
        <v>34.799999999999997</v>
      </c>
      <c r="D1912">
        <v>20</v>
      </c>
    </row>
    <row r="1913" spans="1:4" x14ac:dyDescent="0.3">
      <c r="A1913">
        <v>10988</v>
      </c>
      <c r="B1913">
        <v>7</v>
      </c>
      <c r="C1913">
        <v>30</v>
      </c>
      <c r="D1913">
        <v>60</v>
      </c>
    </row>
    <row r="1914" spans="1:4" x14ac:dyDescent="0.3">
      <c r="A1914">
        <v>10988</v>
      </c>
      <c r="B1914">
        <v>62</v>
      </c>
      <c r="C1914">
        <v>49.3</v>
      </c>
      <c r="D1914">
        <v>40</v>
      </c>
    </row>
    <row r="1915" spans="1:4" x14ac:dyDescent="0.3">
      <c r="A1915">
        <v>10989</v>
      </c>
      <c r="B1915">
        <v>6</v>
      </c>
      <c r="C1915">
        <v>25</v>
      </c>
      <c r="D1915">
        <v>40</v>
      </c>
    </row>
    <row r="1916" spans="1:4" x14ac:dyDescent="0.3">
      <c r="A1916">
        <v>10989</v>
      </c>
      <c r="B1916">
        <v>11</v>
      </c>
      <c r="C1916">
        <v>21</v>
      </c>
      <c r="D1916">
        <v>15</v>
      </c>
    </row>
    <row r="1917" spans="1:4" x14ac:dyDescent="0.3">
      <c r="A1917">
        <v>10989</v>
      </c>
      <c r="B1917">
        <v>41</v>
      </c>
      <c r="C1917">
        <v>9.65</v>
      </c>
      <c r="D1917">
        <v>4</v>
      </c>
    </row>
    <row r="1918" spans="1:4" x14ac:dyDescent="0.3">
      <c r="A1918">
        <v>10990</v>
      </c>
      <c r="B1918">
        <v>21</v>
      </c>
      <c r="C1918">
        <v>10</v>
      </c>
      <c r="D1918">
        <v>65</v>
      </c>
    </row>
    <row r="1919" spans="1:4" x14ac:dyDescent="0.3">
      <c r="A1919">
        <v>10990</v>
      </c>
      <c r="B1919">
        <v>34</v>
      </c>
      <c r="C1919">
        <v>14</v>
      </c>
      <c r="D1919">
        <v>60</v>
      </c>
    </row>
    <row r="1920" spans="1:4" x14ac:dyDescent="0.3">
      <c r="A1920">
        <v>10990</v>
      </c>
      <c r="B1920">
        <v>55</v>
      </c>
      <c r="C1920">
        <v>24</v>
      </c>
      <c r="D1920">
        <v>65</v>
      </c>
    </row>
    <row r="1921" spans="1:4" x14ac:dyDescent="0.3">
      <c r="A1921">
        <v>10990</v>
      </c>
      <c r="B1921">
        <v>61</v>
      </c>
      <c r="C1921">
        <v>28.5</v>
      </c>
      <c r="D1921">
        <v>66</v>
      </c>
    </row>
    <row r="1922" spans="1:4" x14ac:dyDescent="0.3">
      <c r="A1922">
        <v>10991</v>
      </c>
      <c r="B1922">
        <v>2</v>
      </c>
      <c r="C1922">
        <v>19</v>
      </c>
      <c r="D1922">
        <v>50</v>
      </c>
    </row>
    <row r="1923" spans="1:4" x14ac:dyDescent="0.3">
      <c r="A1923">
        <v>10991</v>
      </c>
      <c r="B1923">
        <v>70</v>
      </c>
      <c r="C1923">
        <v>15</v>
      </c>
      <c r="D1923">
        <v>20</v>
      </c>
    </row>
    <row r="1924" spans="1:4" x14ac:dyDescent="0.3">
      <c r="A1924">
        <v>10991</v>
      </c>
      <c r="B1924">
        <v>76</v>
      </c>
      <c r="C1924">
        <v>18</v>
      </c>
      <c r="D1924">
        <v>90</v>
      </c>
    </row>
    <row r="1925" spans="1:4" x14ac:dyDescent="0.3">
      <c r="A1925">
        <v>10992</v>
      </c>
      <c r="B1925">
        <v>72</v>
      </c>
      <c r="C1925">
        <v>34.799999999999997</v>
      </c>
      <c r="D1925">
        <v>2</v>
      </c>
    </row>
    <row r="1926" spans="1:4" x14ac:dyDescent="0.3">
      <c r="A1926">
        <v>10993</v>
      </c>
      <c r="B1926">
        <v>29</v>
      </c>
      <c r="C1926">
        <v>123.79</v>
      </c>
      <c r="D1926">
        <v>50</v>
      </c>
    </row>
    <row r="1927" spans="1:4" x14ac:dyDescent="0.3">
      <c r="A1927">
        <v>10993</v>
      </c>
      <c r="B1927">
        <v>41</v>
      </c>
      <c r="C1927">
        <v>9.65</v>
      </c>
      <c r="D1927">
        <v>35</v>
      </c>
    </row>
    <row r="1928" spans="1:4" x14ac:dyDescent="0.3">
      <c r="A1928">
        <v>10994</v>
      </c>
      <c r="B1928">
        <v>59</v>
      </c>
      <c r="C1928">
        <v>55</v>
      </c>
      <c r="D1928">
        <v>18</v>
      </c>
    </row>
    <row r="1929" spans="1:4" x14ac:dyDescent="0.3">
      <c r="A1929">
        <v>10995</v>
      </c>
      <c r="B1929">
        <v>51</v>
      </c>
      <c r="C1929">
        <v>53</v>
      </c>
      <c r="D1929">
        <v>20</v>
      </c>
    </row>
    <row r="1930" spans="1:4" x14ac:dyDescent="0.3">
      <c r="A1930">
        <v>10995</v>
      </c>
      <c r="B1930">
        <v>60</v>
      </c>
      <c r="C1930">
        <v>34</v>
      </c>
      <c r="D1930">
        <v>4</v>
      </c>
    </row>
    <row r="1931" spans="1:4" x14ac:dyDescent="0.3">
      <c r="A1931">
        <v>10996</v>
      </c>
      <c r="B1931">
        <v>42</v>
      </c>
      <c r="C1931">
        <v>14</v>
      </c>
      <c r="D1931">
        <v>40</v>
      </c>
    </row>
    <row r="1932" spans="1:4" x14ac:dyDescent="0.3">
      <c r="A1932">
        <v>10997</v>
      </c>
      <c r="B1932">
        <v>32</v>
      </c>
      <c r="C1932">
        <v>32</v>
      </c>
      <c r="D1932">
        <v>50</v>
      </c>
    </row>
    <row r="1933" spans="1:4" x14ac:dyDescent="0.3">
      <c r="A1933">
        <v>10997</v>
      </c>
      <c r="B1933">
        <v>46</v>
      </c>
      <c r="C1933">
        <v>12</v>
      </c>
      <c r="D1933">
        <v>20</v>
      </c>
    </row>
    <row r="1934" spans="1:4" x14ac:dyDescent="0.3">
      <c r="A1934">
        <v>10997</v>
      </c>
      <c r="B1934">
        <v>52</v>
      </c>
      <c r="C1934">
        <v>7</v>
      </c>
      <c r="D1934">
        <v>20</v>
      </c>
    </row>
    <row r="1935" spans="1:4" x14ac:dyDescent="0.3">
      <c r="A1935">
        <v>10998</v>
      </c>
      <c r="B1935">
        <v>24</v>
      </c>
      <c r="C1935">
        <v>4.5</v>
      </c>
      <c r="D1935">
        <v>12</v>
      </c>
    </row>
    <row r="1936" spans="1:4" x14ac:dyDescent="0.3">
      <c r="A1936">
        <v>10998</v>
      </c>
      <c r="B1936">
        <v>61</v>
      </c>
      <c r="C1936">
        <v>28.5</v>
      </c>
      <c r="D1936">
        <v>7</v>
      </c>
    </row>
    <row r="1937" spans="1:4" x14ac:dyDescent="0.3">
      <c r="A1937">
        <v>10998</v>
      </c>
      <c r="B1937">
        <v>74</v>
      </c>
      <c r="C1937">
        <v>10</v>
      </c>
      <c r="D1937">
        <v>20</v>
      </c>
    </row>
    <row r="1938" spans="1:4" x14ac:dyDescent="0.3">
      <c r="A1938">
        <v>10998</v>
      </c>
      <c r="B1938">
        <v>75</v>
      </c>
      <c r="C1938">
        <v>7.75</v>
      </c>
      <c r="D1938">
        <v>30</v>
      </c>
    </row>
    <row r="1939" spans="1:4" x14ac:dyDescent="0.3">
      <c r="A1939">
        <v>10999</v>
      </c>
      <c r="B1939">
        <v>41</v>
      </c>
      <c r="C1939">
        <v>9.65</v>
      </c>
      <c r="D1939">
        <v>20</v>
      </c>
    </row>
    <row r="1940" spans="1:4" x14ac:dyDescent="0.3">
      <c r="A1940">
        <v>10999</v>
      </c>
      <c r="B1940">
        <v>51</v>
      </c>
      <c r="C1940">
        <v>53</v>
      </c>
      <c r="D1940">
        <v>15</v>
      </c>
    </row>
    <row r="1941" spans="1:4" x14ac:dyDescent="0.3">
      <c r="A1941">
        <v>10999</v>
      </c>
      <c r="B1941">
        <v>77</v>
      </c>
      <c r="C1941">
        <v>13</v>
      </c>
      <c r="D1941">
        <v>21</v>
      </c>
    </row>
    <row r="1942" spans="1:4" x14ac:dyDescent="0.3">
      <c r="A1942">
        <v>11000</v>
      </c>
      <c r="B1942">
        <v>4</v>
      </c>
      <c r="C1942">
        <v>22</v>
      </c>
      <c r="D1942">
        <v>25</v>
      </c>
    </row>
    <row r="1943" spans="1:4" x14ac:dyDescent="0.3">
      <c r="A1943">
        <v>11000</v>
      </c>
      <c r="B1943">
        <v>24</v>
      </c>
      <c r="C1943">
        <v>4.5</v>
      </c>
      <c r="D1943">
        <v>30</v>
      </c>
    </row>
    <row r="1944" spans="1:4" x14ac:dyDescent="0.3">
      <c r="A1944">
        <v>11000</v>
      </c>
      <c r="B1944">
        <v>77</v>
      </c>
      <c r="C1944">
        <v>13</v>
      </c>
      <c r="D1944">
        <v>30</v>
      </c>
    </row>
    <row r="1945" spans="1:4" x14ac:dyDescent="0.3">
      <c r="A1945">
        <v>11001</v>
      </c>
      <c r="B1945">
        <v>7</v>
      </c>
      <c r="C1945">
        <v>30</v>
      </c>
      <c r="D1945">
        <v>60</v>
      </c>
    </row>
    <row r="1946" spans="1:4" x14ac:dyDescent="0.3">
      <c r="A1946">
        <v>11001</v>
      </c>
      <c r="B1946">
        <v>22</v>
      </c>
      <c r="C1946">
        <v>21</v>
      </c>
      <c r="D1946">
        <v>25</v>
      </c>
    </row>
    <row r="1947" spans="1:4" x14ac:dyDescent="0.3">
      <c r="A1947">
        <v>11001</v>
      </c>
      <c r="B1947">
        <v>46</v>
      </c>
      <c r="C1947">
        <v>12</v>
      </c>
      <c r="D1947">
        <v>25</v>
      </c>
    </row>
    <row r="1948" spans="1:4" x14ac:dyDescent="0.3">
      <c r="A1948">
        <v>11001</v>
      </c>
      <c r="B1948">
        <v>55</v>
      </c>
      <c r="C1948">
        <v>24</v>
      </c>
      <c r="D1948">
        <v>6</v>
      </c>
    </row>
    <row r="1949" spans="1:4" x14ac:dyDescent="0.3">
      <c r="A1949">
        <v>11002</v>
      </c>
      <c r="B1949">
        <v>13</v>
      </c>
      <c r="C1949">
        <v>6</v>
      </c>
      <c r="D1949">
        <v>56</v>
      </c>
    </row>
    <row r="1950" spans="1:4" x14ac:dyDescent="0.3">
      <c r="A1950">
        <v>11002</v>
      </c>
      <c r="B1950">
        <v>35</v>
      </c>
      <c r="C1950">
        <v>18</v>
      </c>
      <c r="D1950">
        <v>15</v>
      </c>
    </row>
    <row r="1951" spans="1:4" x14ac:dyDescent="0.3">
      <c r="A1951">
        <v>11002</v>
      </c>
      <c r="B1951">
        <v>42</v>
      </c>
      <c r="C1951">
        <v>14</v>
      </c>
      <c r="D1951">
        <v>24</v>
      </c>
    </row>
    <row r="1952" spans="1:4" x14ac:dyDescent="0.3">
      <c r="A1952">
        <v>11002</v>
      </c>
      <c r="B1952">
        <v>55</v>
      </c>
      <c r="C1952">
        <v>24</v>
      </c>
      <c r="D1952">
        <v>40</v>
      </c>
    </row>
    <row r="1953" spans="1:4" x14ac:dyDescent="0.3">
      <c r="A1953">
        <v>11003</v>
      </c>
      <c r="B1953">
        <v>1</v>
      </c>
      <c r="C1953">
        <v>18</v>
      </c>
      <c r="D1953">
        <v>4</v>
      </c>
    </row>
    <row r="1954" spans="1:4" x14ac:dyDescent="0.3">
      <c r="A1954">
        <v>11003</v>
      </c>
      <c r="B1954">
        <v>40</v>
      </c>
      <c r="C1954">
        <v>18.399999999999999</v>
      </c>
      <c r="D1954">
        <v>10</v>
      </c>
    </row>
    <row r="1955" spans="1:4" x14ac:dyDescent="0.3">
      <c r="A1955">
        <v>11003</v>
      </c>
      <c r="B1955">
        <v>52</v>
      </c>
      <c r="C1955">
        <v>7</v>
      </c>
      <c r="D1955">
        <v>10</v>
      </c>
    </row>
    <row r="1956" spans="1:4" x14ac:dyDescent="0.3">
      <c r="A1956">
        <v>11004</v>
      </c>
      <c r="B1956">
        <v>26</v>
      </c>
      <c r="C1956">
        <v>31.23</v>
      </c>
      <c r="D1956">
        <v>6</v>
      </c>
    </row>
    <row r="1957" spans="1:4" x14ac:dyDescent="0.3">
      <c r="A1957">
        <v>11004</v>
      </c>
      <c r="B1957">
        <v>76</v>
      </c>
      <c r="C1957">
        <v>18</v>
      </c>
      <c r="D1957">
        <v>6</v>
      </c>
    </row>
    <row r="1958" spans="1:4" x14ac:dyDescent="0.3">
      <c r="A1958">
        <v>11005</v>
      </c>
      <c r="B1958">
        <v>1</v>
      </c>
      <c r="C1958">
        <v>18</v>
      </c>
      <c r="D1958">
        <v>2</v>
      </c>
    </row>
    <row r="1959" spans="1:4" x14ac:dyDescent="0.3">
      <c r="A1959">
        <v>11005</v>
      </c>
      <c r="B1959">
        <v>59</v>
      </c>
      <c r="C1959">
        <v>55</v>
      </c>
      <c r="D1959">
        <v>10</v>
      </c>
    </row>
    <row r="1960" spans="1:4" x14ac:dyDescent="0.3">
      <c r="A1960">
        <v>11006</v>
      </c>
      <c r="B1960">
        <v>1</v>
      </c>
      <c r="C1960">
        <v>18</v>
      </c>
      <c r="D1960">
        <v>8</v>
      </c>
    </row>
    <row r="1961" spans="1:4" x14ac:dyDescent="0.3">
      <c r="A1961">
        <v>11006</v>
      </c>
      <c r="B1961">
        <v>29</v>
      </c>
      <c r="C1961">
        <v>123.79</v>
      </c>
      <c r="D1961">
        <v>2</v>
      </c>
    </row>
    <row r="1962" spans="1:4" x14ac:dyDescent="0.3">
      <c r="A1962">
        <v>11007</v>
      </c>
      <c r="B1962">
        <v>8</v>
      </c>
      <c r="C1962">
        <v>40</v>
      </c>
      <c r="D1962">
        <v>30</v>
      </c>
    </row>
    <row r="1963" spans="1:4" x14ac:dyDescent="0.3">
      <c r="A1963">
        <v>11007</v>
      </c>
      <c r="B1963">
        <v>29</v>
      </c>
      <c r="C1963">
        <v>123.79</v>
      </c>
      <c r="D1963">
        <v>10</v>
      </c>
    </row>
    <row r="1964" spans="1:4" x14ac:dyDescent="0.3">
      <c r="A1964">
        <v>11007</v>
      </c>
      <c r="B1964">
        <v>42</v>
      </c>
      <c r="C1964">
        <v>14</v>
      </c>
      <c r="D1964">
        <v>14</v>
      </c>
    </row>
    <row r="1965" spans="1:4" x14ac:dyDescent="0.3">
      <c r="A1965">
        <v>11008</v>
      </c>
      <c r="B1965">
        <v>28</v>
      </c>
      <c r="C1965">
        <v>45.6</v>
      </c>
      <c r="D1965">
        <v>70</v>
      </c>
    </row>
    <row r="1966" spans="1:4" x14ac:dyDescent="0.3">
      <c r="A1966">
        <v>11008</v>
      </c>
      <c r="B1966">
        <v>34</v>
      </c>
      <c r="C1966">
        <v>14</v>
      </c>
      <c r="D1966">
        <v>90</v>
      </c>
    </row>
    <row r="1967" spans="1:4" x14ac:dyDescent="0.3">
      <c r="A1967">
        <v>11008</v>
      </c>
      <c r="B1967">
        <v>71</v>
      </c>
      <c r="C1967">
        <v>21.5</v>
      </c>
      <c r="D1967">
        <v>21</v>
      </c>
    </row>
    <row r="1968" spans="1:4" x14ac:dyDescent="0.3">
      <c r="A1968">
        <v>11009</v>
      </c>
      <c r="B1968">
        <v>24</v>
      </c>
      <c r="C1968">
        <v>4.5</v>
      </c>
      <c r="D1968">
        <v>12</v>
      </c>
    </row>
    <row r="1969" spans="1:4" x14ac:dyDescent="0.3">
      <c r="A1969">
        <v>11009</v>
      </c>
      <c r="B1969">
        <v>36</v>
      </c>
      <c r="C1969">
        <v>19</v>
      </c>
      <c r="D1969">
        <v>18</v>
      </c>
    </row>
    <row r="1970" spans="1:4" x14ac:dyDescent="0.3">
      <c r="A1970">
        <v>11009</v>
      </c>
      <c r="B1970">
        <v>60</v>
      </c>
      <c r="C1970">
        <v>34</v>
      </c>
      <c r="D1970">
        <v>9</v>
      </c>
    </row>
    <row r="1971" spans="1:4" x14ac:dyDescent="0.3">
      <c r="A1971">
        <v>11010</v>
      </c>
      <c r="B1971">
        <v>7</v>
      </c>
      <c r="C1971">
        <v>30</v>
      </c>
      <c r="D1971">
        <v>20</v>
      </c>
    </row>
    <row r="1972" spans="1:4" x14ac:dyDescent="0.3">
      <c r="A1972">
        <v>11010</v>
      </c>
      <c r="B1972">
        <v>24</v>
      </c>
      <c r="C1972">
        <v>4.5</v>
      </c>
      <c r="D1972">
        <v>10</v>
      </c>
    </row>
    <row r="1973" spans="1:4" x14ac:dyDescent="0.3">
      <c r="A1973">
        <v>11011</v>
      </c>
      <c r="B1973">
        <v>58</v>
      </c>
      <c r="C1973">
        <v>13.25</v>
      </c>
      <c r="D1973">
        <v>40</v>
      </c>
    </row>
    <row r="1974" spans="1:4" x14ac:dyDescent="0.3">
      <c r="A1974">
        <v>11011</v>
      </c>
      <c r="B1974">
        <v>71</v>
      </c>
      <c r="C1974">
        <v>21.5</v>
      </c>
      <c r="D1974">
        <v>20</v>
      </c>
    </row>
    <row r="1975" spans="1:4" x14ac:dyDescent="0.3">
      <c r="A1975">
        <v>11012</v>
      </c>
      <c r="B1975">
        <v>19</v>
      </c>
      <c r="C1975">
        <v>9.1999999999999993</v>
      </c>
      <c r="D1975">
        <v>50</v>
      </c>
    </row>
    <row r="1976" spans="1:4" x14ac:dyDescent="0.3">
      <c r="A1976">
        <v>11012</v>
      </c>
      <c r="B1976">
        <v>60</v>
      </c>
      <c r="C1976">
        <v>34</v>
      </c>
      <c r="D1976">
        <v>36</v>
      </c>
    </row>
    <row r="1977" spans="1:4" x14ac:dyDescent="0.3">
      <c r="A1977">
        <v>11012</v>
      </c>
      <c r="B1977">
        <v>71</v>
      </c>
      <c r="C1977">
        <v>21.5</v>
      </c>
      <c r="D1977">
        <v>60</v>
      </c>
    </row>
    <row r="1978" spans="1:4" x14ac:dyDescent="0.3">
      <c r="A1978">
        <v>11013</v>
      </c>
      <c r="B1978">
        <v>23</v>
      </c>
      <c r="C1978">
        <v>9</v>
      </c>
      <c r="D1978">
        <v>10</v>
      </c>
    </row>
    <row r="1979" spans="1:4" x14ac:dyDescent="0.3">
      <c r="A1979">
        <v>11013</v>
      </c>
      <c r="B1979">
        <v>42</v>
      </c>
      <c r="C1979">
        <v>14</v>
      </c>
      <c r="D1979">
        <v>4</v>
      </c>
    </row>
    <row r="1980" spans="1:4" x14ac:dyDescent="0.3">
      <c r="A1980">
        <v>11013</v>
      </c>
      <c r="B1980">
        <v>45</v>
      </c>
      <c r="C1980">
        <v>9.5</v>
      </c>
      <c r="D1980">
        <v>20</v>
      </c>
    </row>
    <row r="1981" spans="1:4" x14ac:dyDescent="0.3">
      <c r="A1981">
        <v>11013</v>
      </c>
      <c r="B1981">
        <v>68</v>
      </c>
      <c r="C1981">
        <v>12.5</v>
      </c>
      <c r="D1981">
        <v>2</v>
      </c>
    </row>
    <row r="1982" spans="1:4" x14ac:dyDescent="0.3">
      <c r="A1982">
        <v>11014</v>
      </c>
      <c r="B1982">
        <v>41</v>
      </c>
      <c r="C1982">
        <v>9.65</v>
      </c>
      <c r="D1982">
        <v>28</v>
      </c>
    </row>
    <row r="1983" spans="1:4" x14ac:dyDescent="0.3">
      <c r="A1983">
        <v>11015</v>
      </c>
      <c r="B1983">
        <v>30</v>
      </c>
      <c r="C1983">
        <v>25.89</v>
      </c>
      <c r="D1983">
        <v>15</v>
      </c>
    </row>
    <row r="1984" spans="1:4" x14ac:dyDescent="0.3">
      <c r="A1984">
        <v>11015</v>
      </c>
      <c r="B1984">
        <v>77</v>
      </c>
      <c r="C1984">
        <v>13</v>
      </c>
      <c r="D1984">
        <v>18</v>
      </c>
    </row>
    <row r="1985" spans="1:4" x14ac:dyDescent="0.3">
      <c r="A1985">
        <v>11016</v>
      </c>
      <c r="B1985">
        <v>31</v>
      </c>
      <c r="C1985">
        <v>12.5</v>
      </c>
      <c r="D1985">
        <v>15</v>
      </c>
    </row>
    <row r="1986" spans="1:4" x14ac:dyDescent="0.3">
      <c r="A1986">
        <v>11016</v>
      </c>
      <c r="B1986">
        <v>36</v>
      </c>
      <c r="C1986">
        <v>19</v>
      </c>
      <c r="D1986">
        <v>16</v>
      </c>
    </row>
    <row r="1987" spans="1:4" x14ac:dyDescent="0.3">
      <c r="A1987">
        <v>11017</v>
      </c>
      <c r="B1987">
        <v>3</v>
      </c>
      <c r="C1987">
        <v>10</v>
      </c>
      <c r="D1987">
        <v>25</v>
      </c>
    </row>
    <row r="1988" spans="1:4" x14ac:dyDescent="0.3">
      <c r="A1988">
        <v>11017</v>
      </c>
      <c r="B1988">
        <v>59</v>
      </c>
      <c r="C1988">
        <v>55</v>
      </c>
      <c r="D1988">
        <v>110</v>
      </c>
    </row>
    <row r="1989" spans="1:4" x14ac:dyDescent="0.3">
      <c r="A1989">
        <v>11017</v>
      </c>
      <c r="B1989">
        <v>70</v>
      </c>
      <c r="C1989">
        <v>15</v>
      </c>
      <c r="D1989">
        <v>30</v>
      </c>
    </row>
    <row r="1990" spans="1:4" x14ac:dyDescent="0.3">
      <c r="A1990">
        <v>11018</v>
      </c>
      <c r="B1990">
        <v>12</v>
      </c>
      <c r="C1990">
        <v>38</v>
      </c>
      <c r="D1990">
        <v>20</v>
      </c>
    </row>
    <row r="1991" spans="1:4" x14ac:dyDescent="0.3">
      <c r="A1991">
        <v>11018</v>
      </c>
      <c r="B1991">
        <v>18</v>
      </c>
      <c r="C1991">
        <v>62.5</v>
      </c>
      <c r="D1991">
        <v>10</v>
      </c>
    </row>
    <row r="1992" spans="1:4" x14ac:dyDescent="0.3">
      <c r="A1992">
        <v>11018</v>
      </c>
      <c r="B1992">
        <v>56</v>
      </c>
      <c r="C1992">
        <v>38</v>
      </c>
      <c r="D1992">
        <v>5</v>
      </c>
    </row>
    <row r="1993" spans="1:4" x14ac:dyDescent="0.3">
      <c r="A1993">
        <v>11019</v>
      </c>
      <c r="B1993">
        <v>46</v>
      </c>
      <c r="C1993">
        <v>12</v>
      </c>
      <c r="D1993">
        <v>3</v>
      </c>
    </row>
    <row r="1994" spans="1:4" x14ac:dyDescent="0.3">
      <c r="A1994">
        <v>11019</v>
      </c>
      <c r="B1994">
        <v>49</v>
      </c>
      <c r="C1994">
        <v>20</v>
      </c>
      <c r="D1994">
        <v>2</v>
      </c>
    </row>
    <row r="1995" spans="1:4" x14ac:dyDescent="0.3">
      <c r="A1995">
        <v>11020</v>
      </c>
      <c r="B1995">
        <v>10</v>
      </c>
      <c r="C1995">
        <v>31</v>
      </c>
      <c r="D1995">
        <v>24</v>
      </c>
    </row>
    <row r="1996" spans="1:4" x14ac:dyDescent="0.3">
      <c r="A1996">
        <v>11021</v>
      </c>
      <c r="B1996">
        <v>2</v>
      </c>
      <c r="C1996">
        <v>19</v>
      </c>
      <c r="D1996">
        <v>11</v>
      </c>
    </row>
    <row r="1997" spans="1:4" x14ac:dyDescent="0.3">
      <c r="A1997">
        <v>11021</v>
      </c>
      <c r="B1997">
        <v>20</v>
      </c>
      <c r="C1997">
        <v>81</v>
      </c>
      <c r="D1997">
        <v>15</v>
      </c>
    </row>
    <row r="1998" spans="1:4" x14ac:dyDescent="0.3">
      <c r="A1998">
        <v>11021</v>
      </c>
      <c r="B1998">
        <v>26</v>
      </c>
      <c r="C1998">
        <v>31.23</v>
      </c>
      <c r="D1998">
        <v>63</v>
      </c>
    </row>
    <row r="1999" spans="1:4" x14ac:dyDescent="0.3">
      <c r="A1999">
        <v>11021</v>
      </c>
      <c r="B1999">
        <v>51</v>
      </c>
      <c r="C1999">
        <v>53</v>
      </c>
      <c r="D1999">
        <v>44</v>
      </c>
    </row>
    <row r="2000" spans="1:4" x14ac:dyDescent="0.3">
      <c r="A2000">
        <v>11021</v>
      </c>
      <c r="B2000">
        <v>72</v>
      </c>
      <c r="C2000">
        <v>34.799999999999997</v>
      </c>
      <c r="D2000">
        <v>35</v>
      </c>
    </row>
    <row r="2001" spans="1:4" x14ac:dyDescent="0.3">
      <c r="A2001">
        <v>11022</v>
      </c>
      <c r="B2001">
        <v>19</v>
      </c>
      <c r="C2001">
        <v>9.1999999999999993</v>
      </c>
      <c r="D2001">
        <v>35</v>
      </c>
    </row>
    <row r="2002" spans="1:4" x14ac:dyDescent="0.3">
      <c r="A2002">
        <v>11022</v>
      </c>
      <c r="B2002">
        <v>69</v>
      </c>
      <c r="C2002">
        <v>36</v>
      </c>
      <c r="D2002">
        <v>30</v>
      </c>
    </row>
    <row r="2003" spans="1:4" x14ac:dyDescent="0.3">
      <c r="A2003">
        <v>11023</v>
      </c>
      <c r="B2003">
        <v>7</v>
      </c>
      <c r="C2003">
        <v>30</v>
      </c>
      <c r="D2003">
        <v>4</v>
      </c>
    </row>
    <row r="2004" spans="1:4" x14ac:dyDescent="0.3">
      <c r="A2004">
        <v>11023</v>
      </c>
      <c r="B2004">
        <v>43</v>
      </c>
      <c r="C2004">
        <v>46</v>
      </c>
      <c r="D2004">
        <v>30</v>
      </c>
    </row>
    <row r="2005" spans="1:4" x14ac:dyDescent="0.3">
      <c r="A2005">
        <v>11024</v>
      </c>
      <c r="B2005">
        <v>26</v>
      </c>
      <c r="C2005">
        <v>31.23</v>
      </c>
      <c r="D2005">
        <v>12</v>
      </c>
    </row>
    <row r="2006" spans="1:4" x14ac:dyDescent="0.3">
      <c r="A2006">
        <v>11024</v>
      </c>
      <c r="B2006">
        <v>33</v>
      </c>
      <c r="C2006">
        <v>2.5</v>
      </c>
      <c r="D2006">
        <v>30</v>
      </c>
    </row>
    <row r="2007" spans="1:4" x14ac:dyDescent="0.3">
      <c r="A2007">
        <v>11024</v>
      </c>
      <c r="B2007">
        <v>65</v>
      </c>
      <c r="C2007">
        <v>21.05</v>
      </c>
      <c r="D2007">
        <v>21</v>
      </c>
    </row>
    <row r="2008" spans="1:4" x14ac:dyDescent="0.3">
      <c r="A2008">
        <v>11024</v>
      </c>
      <c r="B2008">
        <v>71</v>
      </c>
      <c r="C2008">
        <v>21.5</v>
      </c>
      <c r="D2008">
        <v>50</v>
      </c>
    </row>
    <row r="2009" spans="1:4" x14ac:dyDescent="0.3">
      <c r="A2009">
        <v>11025</v>
      </c>
      <c r="B2009">
        <v>1</v>
      </c>
      <c r="C2009">
        <v>18</v>
      </c>
      <c r="D2009">
        <v>10</v>
      </c>
    </row>
    <row r="2010" spans="1:4" x14ac:dyDescent="0.3">
      <c r="A2010">
        <v>11025</v>
      </c>
      <c r="B2010">
        <v>13</v>
      </c>
      <c r="C2010">
        <v>6</v>
      </c>
      <c r="D2010">
        <v>20</v>
      </c>
    </row>
    <row r="2011" spans="1:4" x14ac:dyDescent="0.3">
      <c r="A2011">
        <v>11026</v>
      </c>
      <c r="B2011">
        <v>18</v>
      </c>
      <c r="C2011">
        <v>62.5</v>
      </c>
      <c r="D2011">
        <v>8</v>
      </c>
    </row>
    <row r="2012" spans="1:4" x14ac:dyDescent="0.3">
      <c r="A2012">
        <v>11026</v>
      </c>
      <c r="B2012">
        <v>51</v>
      </c>
      <c r="C2012">
        <v>53</v>
      </c>
      <c r="D2012">
        <v>10</v>
      </c>
    </row>
    <row r="2013" spans="1:4" x14ac:dyDescent="0.3">
      <c r="A2013">
        <v>11027</v>
      </c>
      <c r="B2013">
        <v>24</v>
      </c>
      <c r="C2013">
        <v>4.5</v>
      </c>
      <c r="D2013">
        <v>30</v>
      </c>
    </row>
    <row r="2014" spans="1:4" x14ac:dyDescent="0.3">
      <c r="A2014">
        <v>11027</v>
      </c>
      <c r="B2014">
        <v>62</v>
      </c>
      <c r="C2014">
        <v>49.3</v>
      </c>
      <c r="D2014">
        <v>21</v>
      </c>
    </row>
    <row r="2015" spans="1:4" x14ac:dyDescent="0.3">
      <c r="A2015">
        <v>11028</v>
      </c>
      <c r="B2015">
        <v>55</v>
      </c>
      <c r="C2015">
        <v>24</v>
      </c>
      <c r="D2015">
        <v>35</v>
      </c>
    </row>
    <row r="2016" spans="1:4" x14ac:dyDescent="0.3">
      <c r="A2016">
        <v>11028</v>
      </c>
      <c r="B2016">
        <v>59</v>
      </c>
      <c r="C2016">
        <v>55</v>
      </c>
      <c r="D2016">
        <v>24</v>
      </c>
    </row>
    <row r="2017" spans="1:4" x14ac:dyDescent="0.3">
      <c r="A2017">
        <v>11029</v>
      </c>
      <c r="B2017">
        <v>56</v>
      </c>
      <c r="C2017">
        <v>38</v>
      </c>
      <c r="D2017">
        <v>20</v>
      </c>
    </row>
    <row r="2018" spans="1:4" x14ac:dyDescent="0.3">
      <c r="A2018">
        <v>11029</v>
      </c>
      <c r="B2018">
        <v>63</v>
      </c>
      <c r="C2018">
        <v>43.9</v>
      </c>
      <c r="D2018">
        <v>12</v>
      </c>
    </row>
    <row r="2019" spans="1:4" x14ac:dyDescent="0.3">
      <c r="A2019">
        <v>11030</v>
      </c>
      <c r="B2019">
        <v>2</v>
      </c>
      <c r="C2019">
        <v>19</v>
      </c>
      <c r="D2019">
        <v>100</v>
      </c>
    </row>
    <row r="2020" spans="1:4" x14ac:dyDescent="0.3">
      <c r="A2020">
        <v>11030</v>
      </c>
      <c r="B2020">
        <v>5</v>
      </c>
      <c r="C2020">
        <v>21.35</v>
      </c>
      <c r="D2020">
        <v>70</v>
      </c>
    </row>
    <row r="2021" spans="1:4" x14ac:dyDescent="0.3">
      <c r="A2021">
        <v>11030</v>
      </c>
      <c r="B2021">
        <v>29</v>
      </c>
      <c r="C2021">
        <v>123.79</v>
      </c>
      <c r="D2021">
        <v>60</v>
      </c>
    </row>
    <row r="2022" spans="1:4" x14ac:dyDescent="0.3">
      <c r="A2022">
        <v>11030</v>
      </c>
      <c r="B2022">
        <v>59</v>
      </c>
      <c r="C2022">
        <v>55</v>
      </c>
      <c r="D2022">
        <v>100</v>
      </c>
    </row>
    <row r="2023" spans="1:4" x14ac:dyDescent="0.3">
      <c r="A2023">
        <v>11031</v>
      </c>
      <c r="B2023">
        <v>1</v>
      </c>
      <c r="C2023">
        <v>18</v>
      </c>
      <c r="D2023">
        <v>45</v>
      </c>
    </row>
    <row r="2024" spans="1:4" x14ac:dyDescent="0.3">
      <c r="A2024">
        <v>11031</v>
      </c>
      <c r="B2024">
        <v>13</v>
      </c>
      <c r="C2024">
        <v>6</v>
      </c>
      <c r="D2024">
        <v>80</v>
      </c>
    </row>
    <row r="2025" spans="1:4" x14ac:dyDescent="0.3">
      <c r="A2025">
        <v>11031</v>
      </c>
      <c r="B2025">
        <v>24</v>
      </c>
      <c r="C2025">
        <v>4.5</v>
      </c>
      <c r="D2025">
        <v>21</v>
      </c>
    </row>
    <row r="2026" spans="1:4" x14ac:dyDescent="0.3">
      <c r="A2026">
        <v>11031</v>
      </c>
      <c r="B2026">
        <v>64</v>
      </c>
      <c r="C2026">
        <v>33.25</v>
      </c>
      <c r="D2026">
        <v>20</v>
      </c>
    </row>
    <row r="2027" spans="1:4" x14ac:dyDescent="0.3">
      <c r="A2027">
        <v>11031</v>
      </c>
      <c r="B2027">
        <v>71</v>
      </c>
      <c r="C2027">
        <v>21.5</v>
      </c>
      <c r="D2027">
        <v>16</v>
      </c>
    </row>
    <row r="2028" spans="1:4" x14ac:dyDescent="0.3">
      <c r="A2028">
        <v>11032</v>
      </c>
      <c r="B2028">
        <v>36</v>
      </c>
      <c r="C2028">
        <v>19</v>
      </c>
      <c r="D2028">
        <v>35</v>
      </c>
    </row>
    <row r="2029" spans="1:4" x14ac:dyDescent="0.3">
      <c r="A2029">
        <v>11032</v>
      </c>
      <c r="B2029">
        <v>38</v>
      </c>
      <c r="C2029">
        <v>263.5</v>
      </c>
      <c r="D2029">
        <v>25</v>
      </c>
    </row>
    <row r="2030" spans="1:4" x14ac:dyDescent="0.3">
      <c r="A2030">
        <v>11032</v>
      </c>
      <c r="B2030">
        <v>59</v>
      </c>
      <c r="C2030">
        <v>55</v>
      </c>
      <c r="D2030">
        <v>30</v>
      </c>
    </row>
    <row r="2031" spans="1:4" x14ac:dyDescent="0.3">
      <c r="A2031">
        <v>11033</v>
      </c>
      <c r="B2031">
        <v>53</v>
      </c>
      <c r="C2031">
        <v>32.799999999999997</v>
      </c>
      <c r="D2031">
        <v>70</v>
      </c>
    </row>
    <row r="2032" spans="1:4" x14ac:dyDescent="0.3">
      <c r="A2032">
        <v>11033</v>
      </c>
      <c r="B2032">
        <v>69</v>
      </c>
      <c r="C2032">
        <v>36</v>
      </c>
      <c r="D2032">
        <v>36</v>
      </c>
    </row>
    <row r="2033" spans="1:4" x14ac:dyDescent="0.3">
      <c r="A2033">
        <v>11034</v>
      </c>
      <c r="B2033">
        <v>21</v>
      </c>
      <c r="C2033">
        <v>10</v>
      </c>
      <c r="D2033">
        <v>15</v>
      </c>
    </row>
    <row r="2034" spans="1:4" x14ac:dyDescent="0.3">
      <c r="A2034">
        <v>11034</v>
      </c>
      <c r="B2034">
        <v>44</v>
      </c>
      <c r="C2034">
        <v>19.45</v>
      </c>
      <c r="D2034">
        <v>12</v>
      </c>
    </row>
    <row r="2035" spans="1:4" x14ac:dyDescent="0.3">
      <c r="A2035">
        <v>11034</v>
      </c>
      <c r="B2035">
        <v>61</v>
      </c>
      <c r="C2035">
        <v>28.5</v>
      </c>
      <c r="D2035">
        <v>6</v>
      </c>
    </row>
    <row r="2036" spans="1:4" x14ac:dyDescent="0.3">
      <c r="A2036">
        <v>11035</v>
      </c>
      <c r="B2036">
        <v>1</v>
      </c>
      <c r="C2036">
        <v>18</v>
      </c>
      <c r="D2036">
        <v>10</v>
      </c>
    </row>
    <row r="2037" spans="1:4" x14ac:dyDescent="0.3">
      <c r="A2037">
        <v>11035</v>
      </c>
      <c r="B2037">
        <v>35</v>
      </c>
      <c r="C2037">
        <v>18</v>
      </c>
      <c r="D2037">
        <v>60</v>
      </c>
    </row>
    <row r="2038" spans="1:4" x14ac:dyDescent="0.3">
      <c r="A2038">
        <v>11035</v>
      </c>
      <c r="B2038">
        <v>42</v>
      </c>
      <c r="C2038">
        <v>14</v>
      </c>
      <c r="D2038">
        <v>30</v>
      </c>
    </row>
    <row r="2039" spans="1:4" x14ac:dyDescent="0.3">
      <c r="A2039">
        <v>11035</v>
      </c>
      <c r="B2039">
        <v>54</v>
      </c>
      <c r="C2039">
        <v>7.45</v>
      </c>
      <c r="D2039">
        <v>10</v>
      </c>
    </row>
    <row r="2040" spans="1:4" x14ac:dyDescent="0.3">
      <c r="A2040">
        <v>11036</v>
      </c>
      <c r="B2040">
        <v>13</v>
      </c>
      <c r="C2040">
        <v>6</v>
      </c>
      <c r="D2040">
        <v>7</v>
      </c>
    </row>
    <row r="2041" spans="1:4" x14ac:dyDescent="0.3">
      <c r="A2041">
        <v>11036</v>
      </c>
      <c r="B2041">
        <v>59</v>
      </c>
      <c r="C2041">
        <v>55</v>
      </c>
      <c r="D2041">
        <v>30</v>
      </c>
    </row>
    <row r="2042" spans="1:4" x14ac:dyDescent="0.3">
      <c r="A2042">
        <v>11037</v>
      </c>
      <c r="B2042">
        <v>70</v>
      </c>
      <c r="C2042">
        <v>15</v>
      </c>
      <c r="D2042">
        <v>4</v>
      </c>
    </row>
    <row r="2043" spans="1:4" x14ac:dyDescent="0.3">
      <c r="A2043">
        <v>11038</v>
      </c>
      <c r="B2043">
        <v>40</v>
      </c>
      <c r="C2043">
        <v>18.399999999999999</v>
      </c>
      <c r="D2043">
        <v>5</v>
      </c>
    </row>
    <row r="2044" spans="1:4" x14ac:dyDescent="0.3">
      <c r="A2044">
        <v>11038</v>
      </c>
      <c r="B2044">
        <v>52</v>
      </c>
      <c r="C2044">
        <v>7</v>
      </c>
      <c r="D2044">
        <v>2</v>
      </c>
    </row>
    <row r="2045" spans="1:4" x14ac:dyDescent="0.3">
      <c r="A2045">
        <v>11038</v>
      </c>
      <c r="B2045">
        <v>71</v>
      </c>
      <c r="C2045">
        <v>21.5</v>
      </c>
      <c r="D2045">
        <v>30</v>
      </c>
    </row>
    <row r="2046" spans="1:4" x14ac:dyDescent="0.3">
      <c r="A2046">
        <v>11039</v>
      </c>
      <c r="B2046">
        <v>28</v>
      </c>
      <c r="C2046">
        <v>45.6</v>
      </c>
      <c r="D2046">
        <v>20</v>
      </c>
    </row>
    <row r="2047" spans="1:4" x14ac:dyDescent="0.3">
      <c r="A2047">
        <v>11039</v>
      </c>
      <c r="B2047">
        <v>35</v>
      </c>
      <c r="C2047">
        <v>18</v>
      </c>
      <c r="D2047">
        <v>24</v>
      </c>
    </row>
    <row r="2048" spans="1:4" x14ac:dyDescent="0.3">
      <c r="A2048">
        <v>11039</v>
      </c>
      <c r="B2048">
        <v>49</v>
      </c>
      <c r="C2048">
        <v>20</v>
      </c>
      <c r="D2048">
        <v>60</v>
      </c>
    </row>
    <row r="2049" spans="1:4" x14ac:dyDescent="0.3">
      <c r="A2049">
        <v>11039</v>
      </c>
      <c r="B2049">
        <v>57</v>
      </c>
      <c r="C2049">
        <v>19.5</v>
      </c>
      <c r="D2049">
        <v>28</v>
      </c>
    </row>
    <row r="2050" spans="1:4" x14ac:dyDescent="0.3">
      <c r="A2050">
        <v>11040</v>
      </c>
      <c r="B2050">
        <v>21</v>
      </c>
      <c r="C2050">
        <v>10</v>
      </c>
      <c r="D2050">
        <v>20</v>
      </c>
    </row>
    <row r="2051" spans="1:4" x14ac:dyDescent="0.3">
      <c r="A2051">
        <v>11041</v>
      </c>
      <c r="B2051">
        <v>2</v>
      </c>
      <c r="C2051">
        <v>19</v>
      </c>
      <c r="D2051">
        <v>30</v>
      </c>
    </row>
    <row r="2052" spans="1:4" x14ac:dyDescent="0.3">
      <c r="A2052">
        <v>11041</v>
      </c>
      <c r="B2052">
        <v>63</v>
      </c>
      <c r="C2052">
        <v>43.9</v>
      </c>
      <c r="D2052">
        <v>30</v>
      </c>
    </row>
    <row r="2053" spans="1:4" x14ac:dyDescent="0.3">
      <c r="A2053">
        <v>11042</v>
      </c>
      <c r="B2053">
        <v>44</v>
      </c>
      <c r="C2053">
        <v>19.45</v>
      </c>
      <c r="D2053">
        <v>15</v>
      </c>
    </row>
    <row r="2054" spans="1:4" x14ac:dyDescent="0.3">
      <c r="A2054">
        <v>11042</v>
      </c>
      <c r="B2054">
        <v>61</v>
      </c>
      <c r="C2054">
        <v>28.5</v>
      </c>
      <c r="D2054">
        <v>4</v>
      </c>
    </row>
    <row r="2055" spans="1:4" x14ac:dyDescent="0.3">
      <c r="A2055">
        <v>11043</v>
      </c>
      <c r="B2055">
        <v>11</v>
      </c>
      <c r="C2055">
        <v>21</v>
      </c>
      <c r="D2055">
        <v>10</v>
      </c>
    </row>
    <row r="2056" spans="1:4" x14ac:dyDescent="0.3">
      <c r="A2056">
        <v>11044</v>
      </c>
      <c r="B2056">
        <v>62</v>
      </c>
      <c r="C2056">
        <v>49.3</v>
      </c>
      <c r="D2056">
        <v>12</v>
      </c>
    </row>
    <row r="2057" spans="1:4" x14ac:dyDescent="0.3">
      <c r="A2057">
        <v>11045</v>
      </c>
      <c r="B2057">
        <v>33</v>
      </c>
      <c r="C2057">
        <v>2.5</v>
      </c>
      <c r="D2057">
        <v>15</v>
      </c>
    </row>
    <row r="2058" spans="1:4" x14ac:dyDescent="0.3">
      <c r="A2058">
        <v>11045</v>
      </c>
      <c r="B2058">
        <v>51</v>
      </c>
      <c r="C2058">
        <v>53</v>
      </c>
      <c r="D2058">
        <v>24</v>
      </c>
    </row>
    <row r="2059" spans="1:4" x14ac:dyDescent="0.3">
      <c r="A2059">
        <v>11046</v>
      </c>
      <c r="B2059">
        <v>12</v>
      </c>
      <c r="C2059">
        <v>38</v>
      </c>
      <c r="D2059">
        <v>20</v>
      </c>
    </row>
    <row r="2060" spans="1:4" x14ac:dyDescent="0.3">
      <c r="A2060">
        <v>11046</v>
      </c>
      <c r="B2060">
        <v>32</v>
      </c>
      <c r="C2060">
        <v>32</v>
      </c>
      <c r="D2060">
        <v>15</v>
      </c>
    </row>
    <row r="2061" spans="1:4" x14ac:dyDescent="0.3">
      <c r="A2061">
        <v>11046</v>
      </c>
      <c r="B2061">
        <v>35</v>
      </c>
      <c r="C2061">
        <v>18</v>
      </c>
      <c r="D2061">
        <v>18</v>
      </c>
    </row>
    <row r="2062" spans="1:4" x14ac:dyDescent="0.3">
      <c r="A2062">
        <v>11047</v>
      </c>
      <c r="B2062">
        <v>1</v>
      </c>
      <c r="C2062">
        <v>18</v>
      </c>
      <c r="D2062">
        <v>25</v>
      </c>
    </row>
    <row r="2063" spans="1:4" x14ac:dyDescent="0.3">
      <c r="A2063">
        <v>11047</v>
      </c>
      <c r="B2063">
        <v>5</v>
      </c>
      <c r="C2063">
        <v>21.35</v>
      </c>
      <c r="D2063">
        <v>30</v>
      </c>
    </row>
    <row r="2064" spans="1:4" x14ac:dyDescent="0.3">
      <c r="A2064">
        <v>11048</v>
      </c>
      <c r="B2064">
        <v>68</v>
      </c>
      <c r="C2064">
        <v>12.5</v>
      </c>
      <c r="D2064">
        <v>42</v>
      </c>
    </row>
    <row r="2065" spans="1:4" x14ac:dyDescent="0.3">
      <c r="A2065">
        <v>11049</v>
      </c>
      <c r="B2065">
        <v>2</v>
      </c>
      <c r="C2065">
        <v>19</v>
      </c>
      <c r="D2065">
        <v>10</v>
      </c>
    </row>
    <row r="2066" spans="1:4" x14ac:dyDescent="0.3">
      <c r="A2066">
        <v>11049</v>
      </c>
      <c r="B2066">
        <v>12</v>
      </c>
      <c r="C2066">
        <v>38</v>
      </c>
      <c r="D2066">
        <v>4</v>
      </c>
    </row>
    <row r="2067" spans="1:4" x14ac:dyDescent="0.3">
      <c r="A2067">
        <v>11050</v>
      </c>
      <c r="B2067">
        <v>76</v>
      </c>
      <c r="C2067">
        <v>18</v>
      </c>
      <c r="D2067">
        <v>50</v>
      </c>
    </row>
    <row r="2068" spans="1:4" x14ac:dyDescent="0.3">
      <c r="A2068">
        <v>11051</v>
      </c>
      <c r="B2068">
        <v>24</v>
      </c>
      <c r="C2068">
        <v>4.5</v>
      </c>
      <c r="D2068">
        <v>10</v>
      </c>
    </row>
    <row r="2069" spans="1:4" x14ac:dyDescent="0.3">
      <c r="A2069">
        <v>11052</v>
      </c>
      <c r="B2069">
        <v>43</v>
      </c>
      <c r="C2069">
        <v>46</v>
      </c>
      <c r="D2069">
        <v>30</v>
      </c>
    </row>
    <row r="2070" spans="1:4" x14ac:dyDescent="0.3">
      <c r="A2070">
        <v>11052</v>
      </c>
      <c r="B2070">
        <v>61</v>
      </c>
      <c r="C2070">
        <v>28.5</v>
      </c>
      <c r="D2070">
        <v>10</v>
      </c>
    </row>
    <row r="2071" spans="1:4" x14ac:dyDescent="0.3">
      <c r="A2071">
        <v>11053</v>
      </c>
      <c r="B2071">
        <v>18</v>
      </c>
      <c r="C2071">
        <v>62.5</v>
      </c>
      <c r="D2071">
        <v>35</v>
      </c>
    </row>
    <row r="2072" spans="1:4" x14ac:dyDescent="0.3">
      <c r="A2072">
        <v>11053</v>
      </c>
      <c r="B2072">
        <v>32</v>
      </c>
      <c r="C2072">
        <v>32</v>
      </c>
      <c r="D2072">
        <v>20</v>
      </c>
    </row>
    <row r="2073" spans="1:4" x14ac:dyDescent="0.3">
      <c r="A2073">
        <v>11053</v>
      </c>
      <c r="B2073">
        <v>64</v>
      </c>
      <c r="C2073">
        <v>33.25</v>
      </c>
      <c r="D2073">
        <v>25</v>
      </c>
    </row>
    <row r="2074" spans="1:4" x14ac:dyDescent="0.3">
      <c r="A2074">
        <v>11054</v>
      </c>
      <c r="B2074">
        <v>33</v>
      </c>
      <c r="C2074">
        <v>2.5</v>
      </c>
      <c r="D2074">
        <v>10</v>
      </c>
    </row>
    <row r="2075" spans="1:4" x14ac:dyDescent="0.3">
      <c r="A2075">
        <v>11054</v>
      </c>
      <c r="B2075">
        <v>67</v>
      </c>
      <c r="C2075">
        <v>14</v>
      </c>
      <c r="D2075">
        <v>20</v>
      </c>
    </row>
    <row r="2076" spans="1:4" x14ac:dyDescent="0.3">
      <c r="A2076">
        <v>11055</v>
      </c>
      <c r="B2076">
        <v>24</v>
      </c>
      <c r="C2076">
        <v>4.5</v>
      </c>
      <c r="D2076">
        <v>15</v>
      </c>
    </row>
    <row r="2077" spans="1:4" x14ac:dyDescent="0.3">
      <c r="A2077">
        <v>11055</v>
      </c>
      <c r="B2077">
        <v>25</v>
      </c>
      <c r="C2077">
        <v>14</v>
      </c>
      <c r="D2077">
        <v>15</v>
      </c>
    </row>
    <row r="2078" spans="1:4" x14ac:dyDescent="0.3">
      <c r="A2078">
        <v>11055</v>
      </c>
      <c r="B2078">
        <v>51</v>
      </c>
      <c r="C2078">
        <v>53</v>
      </c>
      <c r="D2078">
        <v>20</v>
      </c>
    </row>
    <row r="2079" spans="1:4" x14ac:dyDescent="0.3">
      <c r="A2079">
        <v>11055</v>
      </c>
      <c r="B2079">
        <v>57</v>
      </c>
      <c r="C2079">
        <v>19.5</v>
      </c>
      <c r="D2079">
        <v>20</v>
      </c>
    </row>
    <row r="2080" spans="1:4" x14ac:dyDescent="0.3">
      <c r="A2080">
        <v>11056</v>
      </c>
      <c r="B2080">
        <v>7</v>
      </c>
      <c r="C2080">
        <v>30</v>
      </c>
      <c r="D2080">
        <v>40</v>
      </c>
    </row>
    <row r="2081" spans="1:4" x14ac:dyDescent="0.3">
      <c r="A2081">
        <v>11056</v>
      </c>
      <c r="B2081">
        <v>55</v>
      </c>
      <c r="C2081">
        <v>24</v>
      </c>
      <c r="D2081">
        <v>35</v>
      </c>
    </row>
    <row r="2082" spans="1:4" x14ac:dyDescent="0.3">
      <c r="A2082">
        <v>11056</v>
      </c>
      <c r="B2082">
        <v>60</v>
      </c>
      <c r="C2082">
        <v>34</v>
      </c>
      <c r="D2082">
        <v>50</v>
      </c>
    </row>
    <row r="2083" spans="1:4" x14ac:dyDescent="0.3">
      <c r="A2083">
        <v>11057</v>
      </c>
      <c r="B2083">
        <v>70</v>
      </c>
      <c r="C2083">
        <v>15</v>
      </c>
      <c r="D2083">
        <v>3</v>
      </c>
    </row>
    <row r="2084" spans="1:4" x14ac:dyDescent="0.3">
      <c r="A2084">
        <v>11058</v>
      </c>
      <c r="B2084">
        <v>21</v>
      </c>
      <c r="C2084">
        <v>10</v>
      </c>
      <c r="D2084">
        <v>3</v>
      </c>
    </row>
    <row r="2085" spans="1:4" x14ac:dyDescent="0.3">
      <c r="A2085">
        <v>11058</v>
      </c>
      <c r="B2085">
        <v>60</v>
      </c>
      <c r="C2085">
        <v>34</v>
      </c>
      <c r="D2085">
        <v>21</v>
      </c>
    </row>
    <row r="2086" spans="1:4" x14ac:dyDescent="0.3">
      <c r="A2086">
        <v>11058</v>
      </c>
      <c r="B2086">
        <v>61</v>
      </c>
      <c r="C2086">
        <v>28.5</v>
      </c>
      <c r="D2086">
        <v>4</v>
      </c>
    </row>
    <row r="2087" spans="1:4" x14ac:dyDescent="0.3">
      <c r="A2087">
        <v>11059</v>
      </c>
      <c r="B2087">
        <v>13</v>
      </c>
      <c r="C2087">
        <v>6</v>
      </c>
      <c r="D2087">
        <v>30</v>
      </c>
    </row>
    <row r="2088" spans="1:4" x14ac:dyDescent="0.3">
      <c r="A2088">
        <v>11059</v>
      </c>
      <c r="B2088">
        <v>17</v>
      </c>
      <c r="C2088">
        <v>39</v>
      </c>
      <c r="D2088">
        <v>12</v>
      </c>
    </row>
    <row r="2089" spans="1:4" x14ac:dyDescent="0.3">
      <c r="A2089">
        <v>11059</v>
      </c>
      <c r="B2089">
        <v>60</v>
      </c>
      <c r="C2089">
        <v>34</v>
      </c>
      <c r="D2089">
        <v>35</v>
      </c>
    </row>
    <row r="2090" spans="1:4" x14ac:dyDescent="0.3">
      <c r="A2090">
        <v>11060</v>
      </c>
      <c r="B2090">
        <v>60</v>
      </c>
      <c r="C2090">
        <v>34</v>
      </c>
      <c r="D2090">
        <v>4</v>
      </c>
    </row>
    <row r="2091" spans="1:4" x14ac:dyDescent="0.3">
      <c r="A2091">
        <v>11060</v>
      </c>
      <c r="B2091">
        <v>77</v>
      </c>
      <c r="C2091">
        <v>13</v>
      </c>
      <c r="D2091">
        <v>10</v>
      </c>
    </row>
    <row r="2092" spans="1:4" x14ac:dyDescent="0.3">
      <c r="A2092">
        <v>11061</v>
      </c>
      <c r="B2092">
        <v>60</v>
      </c>
      <c r="C2092">
        <v>34</v>
      </c>
      <c r="D2092">
        <v>15</v>
      </c>
    </row>
    <row r="2093" spans="1:4" x14ac:dyDescent="0.3">
      <c r="A2093">
        <v>11062</v>
      </c>
      <c r="B2093">
        <v>53</v>
      </c>
      <c r="C2093">
        <v>32.799999999999997</v>
      </c>
      <c r="D2093">
        <v>10</v>
      </c>
    </row>
    <row r="2094" spans="1:4" x14ac:dyDescent="0.3">
      <c r="A2094">
        <v>11062</v>
      </c>
      <c r="B2094">
        <v>70</v>
      </c>
      <c r="C2094">
        <v>15</v>
      </c>
      <c r="D2094">
        <v>12</v>
      </c>
    </row>
    <row r="2095" spans="1:4" x14ac:dyDescent="0.3">
      <c r="A2095">
        <v>11063</v>
      </c>
      <c r="B2095">
        <v>34</v>
      </c>
      <c r="C2095">
        <v>14</v>
      </c>
      <c r="D2095">
        <v>30</v>
      </c>
    </row>
    <row r="2096" spans="1:4" x14ac:dyDescent="0.3">
      <c r="A2096">
        <v>11063</v>
      </c>
      <c r="B2096">
        <v>40</v>
      </c>
      <c r="C2096">
        <v>18.399999999999999</v>
      </c>
      <c r="D2096">
        <v>40</v>
      </c>
    </row>
    <row r="2097" spans="1:4" x14ac:dyDescent="0.3">
      <c r="A2097">
        <v>11063</v>
      </c>
      <c r="B2097">
        <v>41</v>
      </c>
      <c r="C2097">
        <v>9.65</v>
      </c>
      <c r="D2097">
        <v>30</v>
      </c>
    </row>
    <row r="2098" spans="1:4" x14ac:dyDescent="0.3">
      <c r="A2098">
        <v>11064</v>
      </c>
      <c r="B2098">
        <v>17</v>
      </c>
      <c r="C2098">
        <v>39</v>
      </c>
      <c r="D2098">
        <v>77</v>
      </c>
    </row>
    <row r="2099" spans="1:4" x14ac:dyDescent="0.3">
      <c r="A2099">
        <v>11064</v>
      </c>
      <c r="B2099">
        <v>41</v>
      </c>
      <c r="C2099">
        <v>9.65</v>
      </c>
      <c r="D2099">
        <v>12</v>
      </c>
    </row>
    <row r="2100" spans="1:4" x14ac:dyDescent="0.3">
      <c r="A2100">
        <v>11064</v>
      </c>
      <c r="B2100">
        <v>53</v>
      </c>
      <c r="C2100">
        <v>32.799999999999997</v>
      </c>
      <c r="D2100">
        <v>25</v>
      </c>
    </row>
    <row r="2101" spans="1:4" x14ac:dyDescent="0.3">
      <c r="A2101">
        <v>11064</v>
      </c>
      <c r="B2101">
        <v>55</v>
      </c>
      <c r="C2101">
        <v>24</v>
      </c>
      <c r="D2101">
        <v>4</v>
      </c>
    </row>
    <row r="2102" spans="1:4" x14ac:dyDescent="0.3">
      <c r="A2102">
        <v>11064</v>
      </c>
      <c r="B2102">
        <v>68</v>
      </c>
      <c r="C2102">
        <v>12.5</v>
      </c>
      <c r="D2102">
        <v>55</v>
      </c>
    </row>
    <row r="2103" spans="1:4" x14ac:dyDescent="0.3">
      <c r="A2103">
        <v>11065</v>
      </c>
      <c r="B2103">
        <v>30</v>
      </c>
      <c r="C2103">
        <v>25.89</v>
      </c>
      <c r="D2103">
        <v>4</v>
      </c>
    </row>
    <row r="2104" spans="1:4" x14ac:dyDescent="0.3">
      <c r="A2104">
        <v>11065</v>
      </c>
      <c r="B2104">
        <v>54</v>
      </c>
      <c r="C2104">
        <v>7.45</v>
      </c>
      <c r="D2104">
        <v>20</v>
      </c>
    </row>
    <row r="2105" spans="1:4" x14ac:dyDescent="0.3">
      <c r="A2105">
        <v>11066</v>
      </c>
      <c r="B2105">
        <v>16</v>
      </c>
      <c r="C2105">
        <v>17.45</v>
      </c>
      <c r="D2105">
        <v>3</v>
      </c>
    </row>
    <row r="2106" spans="1:4" x14ac:dyDescent="0.3">
      <c r="A2106">
        <v>11066</v>
      </c>
      <c r="B2106">
        <v>19</v>
      </c>
      <c r="C2106">
        <v>9.1999999999999993</v>
      </c>
      <c r="D2106">
        <v>42</v>
      </c>
    </row>
    <row r="2107" spans="1:4" x14ac:dyDescent="0.3">
      <c r="A2107">
        <v>11066</v>
      </c>
      <c r="B2107">
        <v>34</v>
      </c>
      <c r="C2107">
        <v>14</v>
      </c>
      <c r="D2107">
        <v>35</v>
      </c>
    </row>
    <row r="2108" spans="1:4" x14ac:dyDescent="0.3">
      <c r="A2108">
        <v>11067</v>
      </c>
      <c r="B2108">
        <v>41</v>
      </c>
      <c r="C2108">
        <v>9.65</v>
      </c>
      <c r="D2108">
        <v>9</v>
      </c>
    </row>
    <row r="2109" spans="1:4" x14ac:dyDescent="0.3">
      <c r="A2109">
        <v>11068</v>
      </c>
      <c r="B2109">
        <v>28</v>
      </c>
      <c r="C2109">
        <v>45.6</v>
      </c>
      <c r="D2109">
        <v>8</v>
      </c>
    </row>
    <row r="2110" spans="1:4" x14ac:dyDescent="0.3">
      <c r="A2110">
        <v>11068</v>
      </c>
      <c r="B2110">
        <v>43</v>
      </c>
      <c r="C2110">
        <v>46</v>
      </c>
      <c r="D2110">
        <v>36</v>
      </c>
    </row>
    <row r="2111" spans="1:4" x14ac:dyDescent="0.3">
      <c r="A2111">
        <v>11068</v>
      </c>
      <c r="B2111">
        <v>77</v>
      </c>
      <c r="C2111">
        <v>13</v>
      </c>
      <c r="D2111">
        <v>28</v>
      </c>
    </row>
    <row r="2112" spans="1:4" x14ac:dyDescent="0.3">
      <c r="A2112">
        <v>11069</v>
      </c>
      <c r="B2112">
        <v>39</v>
      </c>
      <c r="C2112">
        <v>18</v>
      </c>
      <c r="D2112">
        <v>20</v>
      </c>
    </row>
    <row r="2113" spans="1:4" x14ac:dyDescent="0.3">
      <c r="A2113">
        <v>11070</v>
      </c>
      <c r="B2113">
        <v>1</v>
      </c>
      <c r="C2113">
        <v>18</v>
      </c>
      <c r="D2113">
        <v>40</v>
      </c>
    </row>
    <row r="2114" spans="1:4" x14ac:dyDescent="0.3">
      <c r="A2114">
        <v>11070</v>
      </c>
      <c r="B2114">
        <v>2</v>
      </c>
      <c r="C2114">
        <v>19</v>
      </c>
      <c r="D2114">
        <v>20</v>
      </c>
    </row>
    <row r="2115" spans="1:4" x14ac:dyDescent="0.3">
      <c r="A2115">
        <v>11070</v>
      </c>
      <c r="B2115">
        <v>16</v>
      </c>
      <c r="C2115">
        <v>17.45</v>
      </c>
      <c r="D2115">
        <v>30</v>
      </c>
    </row>
    <row r="2116" spans="1:4" x14ac:dyDescent="0.3">
      <c r="A2116">
        <v>11070</v>
      </c>
      <c r="B2116">
        <v>31</v>
      </c>
      <c r="C2116">
        <v>12.5</v>
      </c>
      <c r="D2116">
        <v>20</v>
      </c>
    </row>
    <row r="2117" spans="1:4" x14ac:dyDescent="0.3">
      <c r="A2117">
        <v>11071</v>
      </c>
      <c r="B2117">
        <v>7</v>
      </c>
      <c r="C2117">
        <v>30</v>
      </c>
      <c r="D2117">
        <v>15</v>
      </c>
    </row>
    <row r="2118" spans="1:4" x14ac:dyDescent="0.3">
      <c r="A2118">
        <v>11071</v>
      </c>
      <c r="B2118">
        <v>13</v>
      </c>
      <c r="C2118">
        <v>6</v>
      </c>
      <c r="D2118">
        <v>10</v>
      </c>
    </row>
    <row r="2119" spans="1:4" x14ac:dyDescent="0.3">
      <c r="A2119">
        <v>11072</v>
      </c>
      <c r="B2119">
        <v>2</v>
      </c>
      <c r="C2119">
        <v>19</v>
      </c>
      <c r="D2119">
        <v>8</v>
      </c>
    </row>
    <row r="2120" spans="1:4" x14ac:dyDescent="0.3">
      <c r="A2120">
        <v>11072</v>
      </c>
      <c r="B2120">
        <v>41</v>
      </c>
      <c r="C2120">
        <v>9.65</v>
      </c>
      <c r="D2120">
        <v>40</v>
      </c>
    </row>
    <row r="2121" spans="1:4" x14ac:dyDescent="0.3">
      <c r="A2121">
        <v>11072</v>
      </c>
      <c r="B2121">
        <v>50</v>
      </c>
      <c r="C2121">
        <v>16.25</v>
      </c>
      <c r="D2121">
        <v>22</v>
      </c>
    </row>
    <row r="2122" spans="1:4" x14ac:dyDescent="0.3">
      <c r="A2122">
        <v>11072</v>
      </c>
      <c r="B2122">
        <v>64</v>
      </c>
      <c r="C2122">
        <v>33.25</v>
      </c>
      <c r="D2122">
        <v>130</v>
      </c>
    </row>
    <row r="2123" spans="1:4" x14ac:dyDescent="0.3">
      <c r="A2123">
        <v>11073</v>
      </c>
      <c r="B2123">
        <v>11</v>
      </c>
      <c r="C2123">
        <v>21</v>
      </c>
      <c r="D2123">
        <v>10</v>
      </c>
    </row>
    <row r="2124" spans="1:4" x14ac:dyDescent="0.3">
      <c r="A2124">
        <v>11073</v>
      </c>
      <c r="B2124">
        <v>24</v>
      </c>
      <c r="C2124">
        <v>4.5</v>
      </c>
      <c r="D2124">
        <v>20</v>
      </c>
    </row>
    <row r="2125" spans="1:4" x14ac:dyDescent="0.3">
      <c r="A2125">
        <v>11074</v>
      </c>
      <c r="B2125">
        <v>16</v>
      </c>
      <c r="C2125">
        <v>17.45</v>
      </c>
      <c r="D2125">
        <v>14</v>
      </c>
    </row>
    <row r="2126" spans="1:4" x14ac:dyDescent="0.3">
      <c r="A2126">
        <v>11075</v>
      </c>
      <c r="B2126">
        <v>2</v>
      </c>
      <c r="C2126">
        <v>19</v>
      </c>
      <c r="D2126">
        <v>10</v>
      </c>
    </row>
    <row r="2127" spans="1:4" x14ac:dyDescent="0.3">
      <c r="A2127">
        <v>11075</v>
      </c>
      <c r="B2127">
        <v>46</v>
      </c>
      <c r="C2127">
        <v>12</v>
      </c>
      <c r="D2127">
        <v>30</v>
      </c>
    </row>
    <row r="2128" spans="1:4" x14ac:dyDescent="0.3">
      <c r="A2128">
        <v>11075</v>
      </c>
      <c r="B2128">
        <v>76</v>
      </c>
      <c r="C2128">
        <v>18</v>
      </c>
      <c r="D2128">
        <v>2</v>
      </c>
    </row>
    <row r="2129" spans="1:4" x14ac:dyDescent="0.3">
      <c r="A2129">
        <v>11076</v>
      </c>
      <c r="B2129">
        <v>6</v>
      </c>
      <c r="C2129">
        <v>25</v>
      </c>
      <c r="D2129">
        <v>20</v>
      </c>
    </row>
    <row r="2130" spans="1:4" x14ac:dyDescent="0.3">
      <c r="A2130">
        <v>11076</v>
      </c>
      <c r="B2130">
        <v>14</v>
      </c>
      <c r="C2130">
        <v>23.25</v>
      </c>
      <c r="D2130">
        <v>20</v>
      </c>
    </row>
    <row r="2131" spans="1:4" x14ac:dyDescent="0.3">
      <c r="A2131">
        <v>11076</v>
      </c>
      <c r="B2131">
        <v>19</v>
      </c>
      <c r="C2131">
        <v>9.1999999999999993</v>
      </c>
      <c r="D2131">
        <v>10</v>
      </c>
    </row>
    <row r="2132" spans="1:4" x14ac:dyDescent="0.3">
      <c r="A2132">
        <v>11077</v>
      </c>
      <c r="B2132">
        <v>2</v>
      </c>
      <c r="C2132">
        <v>19</v>
      </c>
      <c r="D2132">
        <v>24</v>
      </c>
    </row>
    <row r="2133" spans="1:4" x14ac:dyDescent="0.3">
      <c r="A2133">
        <v>11077</v>
      </c>
      <c r="B2133">
        <v>3</v>
      </c>
      <c r="C2133">
        <v>10</v>
      </c>
      <c r="D2133">
        <v>4</v>
      </c>
    </row>
    <row r="2134" spans="1:4" x14ac:dyDescent="0.3">
      <c r="A2134">
        <v>11077</v>
      </c>
      <c r="B2134">
        <v>4</v>
      </c>
      <c r="C2134">
        <v>22</v>
      </c>
      <c r="D2134">
        <v>1</v>
      </c>
    </row>
    <row r="2135" spans="1:4" x14ac:dyDescent="0.3">
      <c r="A2135">
        <v>11077</v>
      </c>
      <c r="B2135">
        <v>6</v>
      </c>
      <c r="C2135">
        <v>25</v>
      </c>
      <c r="D2135">
        <v>1</v>
      </c>
    </row>
    <row r="2136" spans="1:4" x14ac:dyDescent="0.3">
      <c r="A2136">
        <v>11077</v>
      </c>
      <c r="B2136">
        <v>7</v>
      </c>
      <c r="C2136">
        <v>30</v>
      </c>
      <c r="D2136">
        <v>1</v>
      </c>
    </row>
    <row r="2137" spans="1:4" x14ac:dyDescent="0.3">
      <c r="A2137">
        <v>11077</v>
      </c>
      <c r="B2137">
        <v>8</v>
      </c>
      <c r="C2137">
        <v>40</v>
      </c>
      <c r="D2137">
        <v>2</v>
      </c>
    </row>
    <row r="2138" spans="1:4" x14ac:dyDescent="0.3">
      <c r="A2138">
        <v>11077</v>
      </c>
      <c r="B2138">
        <v>10</v>
      </c>
      <c r="C2138">
        <v>31</v>
      </c>
      <c r="D2138">
        <v>1</v>
      </c>
    </row>
    <row r="2139" spans="1:4" x14ac:dyDescent="0.3">
      <c r="A2139">
        <v>11077</v>
      </c>
      <c r="B2139">
        <v>12</v>
      </c>
      <c r="C2139">
        <v>38</v>
      </c>
      <c r="D2139">
        <v>2</v>
      </c>
    </row>
    <row r="2140" spans="1:4" x14ac:dyDescent="0.3">
      <c r="A2140">
        <v>11077</v>
      </c>
      <c r="B2140">
        <v>13</v>
      </c>
      <c r="C2140">
        <v>6</v>
      </c>
      <c r="D2140">
        <v>4</v>
      </c>
    </row>
    <row r="2141" spans="1:4" x14ac:dyDescent="0.3">
      <c r="A2141">
        <v>11077</v>
      </c>
      <c r="B2141">
        <v>14</v>
      </c>
      <c r="C2141">
        <v>23.25</v>
      </c>
      <c r="D2141">
        <v>1</v>
      </c>
    </row>
    <row r="2142" spans="1:4" x14ac:dyDescent="0.3">
      <c r="A2142">
        <v>11077</v>
      </c>
      <c r="B2142">
        <v>16</v>
      </c>
      <c r="C2142">
        <v>17.45</v>
      </c>
      <c r="D2142">
        <v>2</v>
      </c>
    </row>
    <row r="2143" spans="1:4" x14ac:dyDescent="0.3">
      <c r="A2143">
        <v>11077</v>
      </c>
      <c r="B2143">
        <v>20</v>
      </c>
      <c r="C2143">
        <v>81</v>
      </c>
      <c r="D2143">
        <v>1</v>
      </c>
    </row>
    <row r="2144" spans="1:4" x14ac:dyDescent="0.3">
      <c r="A2144">
        <v>11077</v>
      </c>
      <c r="B2144">
        <v>23</v>
      </c>
      <c r="C2144">
        <v>9</v>
      </c>
      <c r="D2144">
        <v>2</v>
      </c>
    </row>
    <row r="2145" spans="1:4" x14ac:dyDescent="0.3">
      <c r="A2145">
        <v>11077</v>
      </c>
      <c r="B2145">
        <v>32</v>
      </c>
      <c r="C2145">
        <v>32</v>
      </c>
      <c r="D2145">
        <v>1</v>
      </c>
    </row>
    <row r="2146" spans="1:4" x14ac:dyDescent="0.3">
      <c r="A2146">
        <v>11077</v>
      </c>
      <c r="B2146">
        <v>39</v>
      </c>
      <c r="C2146">
        <v>18</v>
      </c>
      <c r="D2146">
        <v>2</v>
      </c>
    </row>
    <row r="2147" spans="1:4" x14ac:dyDescent="0.3">
      <c r="A2147">
        <v>11077</v>
      </c>
      <c r="B2147">
        <v>41</v>
      </c>
      <c r="C2147">
        <v>9.65</v>
      </c>
      <c r="D2147">
        <v>3</v>
      </c>
    </row>
    <row r="2148" spans="1:4" x14ac:dyDescent="0.3">
      <c r="A2148">
        <v>11077</v>
      </c>
      <c r="B2148">
        <v>46</v>
      </c>
      <c r="C2148">
        <v>12</v>
      </c>
      <c r="D2148">
        <v>3</v>
      </c>
    </row>
    <row r="2149" spans="1:4" x14ac:dyDescent="0.3">
      <c r="A2149">
        <v>11077</v>
      </c>
      <c r="B2149">
        <v>52</v>
      </c>
      <c r="C2149">
        <v>7</v>
      </c>
      <c r="D2149">
        <v>2</v>
      </c>
    </row>
    <row r="2150" spans="1:4" x14ac:dyDescent="0.3">
      <c r="A2150">
        <v>11077</v>
      </c>
      <c r="B2150">
        <v>55</v>
      </c>
      <c r="C2150">
        <v>24</v>
      </c>
      <c r="D2150">
        <v>2</v>
      </c>
    </row>
    <row r="2151" spans="1:4" x14ac:dyDescent="0.3">
      <c r="A2151">
        <v>11077</v>
      </c>
      <c r="B2151">
        <v>60</v>
      </c>
      <c r="C2151">
        <v>34</v>
      </c>
      <c r="D2151">
        <v>2</v>
      </c>
    </row>
    <row r="2152" spans="1:4" x14ac:dyDescent="0.3">
      <c r="A2152">
        <v>11077</v>
      </c>
      <c r="B2152">
        <v>64</v>
      </c>
      <c r="C2152">
        <v>33.25</v>
      </c>
      <c r="D2152">
        <v>2</v>
      </c>
    </row>
    <row r="2153" spans="1:4" x14ac:dyDescent="0.3">
      <c r="A2153">
        <v>11077</v>
      </c>
      <c r="B2153">
        <v>66</v>
      </c>
      <c r="C2153">
        <v>17</v>
      </c>
      <c r="D2153">
        <v>1</v>
      </c>
    </row>
    <row r="2154" spans="1:4" x14ac:dyDescent="0.3">
      <c r="A2154">
        <v>11077</v>
      </c>
      <c r="B2154">
        <v>73</v>
      </c>
      <c r="C2154">
        <v>15</v>
      </c>
      <c r="D2154">
        <v>2</v>
      </c>
    </row>
    <row r="2155" spans="1:4" x14ac:dyDescent="0.3">
      <c r="A2155">
        <v>11077</v>
      </c>
      <c r="B2155">
        <v>75</v>
      </c>
      <c r="C2155">
        <v>7.75</v>
      </c>
      <c r="D2155">
        <v>4</v>
      </c>
    </row>
    <row r="2156" spans="1:4" x14ac:dyDescent="0.3">
      <c r="A2156">
        <v>11077</v>
      </c>
      <c r="B2156">
        <v>77</v>
      </c>
      <c r="C2156">
        <v>13</v>
      </c>
      <c r="D2156">
        <v>2</v>
      </c>
    </row>
  </sheetData>
  <pageMargins left="0.7" right="0.7" top="0.75" bottom="0.75" header="0.3" footer="0.3"/>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164D7-3816-40D3-BCFA-1D6D032B6CB8}">
  <dimension ref="A1:C2"/>
  <sheetViews>
    <sheetView workbookViewId="0">
      <selection activeCell="C24" sqref="C24"/>
    </sheetView>
  </sheetViews>
  <sheetFormatPr defaultRowHeight="14" x14ac:dyDescent="0.3"/>
  <cols>
    <col min="1" max="1" width="12.08984375" bestFit="1" customWidth="1"/>
    <col min="2" max="2" width="18.1796875" bestFit="1" customWidth="1"/>
    <col min="3" max="3" width="13" bestFit="1" customWidth="1"/>
  </cols>
  <sheetData>
    <row r="1" spans="1:3" x14ac:dyDescent="0.3">
      <c r="A1" t="s">
        <v>2311</v>
      </c>
      <c r="B1" t="s">
        <v>233</v>
      </c>
      <c r="C1" t="s">
        <v>240</v>
      </c>
    </row>
    <row r="2" spans="1:3" x14ac:dyDescent="0.3">
      <c r="A2">
        <v>4</v>
      </c>
      <c r="B2" t="s">
        <v>2312</v>
      </c>
      <c r="C2" t="s">
        <v>2313</v>
      </c>
    </row>
  </sheetData>
  <pageMargins left="0.7" right="0.7" top="0.75" bottom="0.75" header="0.3" footer="0.3"/>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D6921-AB14-4896-8A10-DD2E852F230C}">
  <dimension ref="A1:P10"/>
  <sheetViews>
    <sheetView workbookViewId="0">
      <selection activeCell="C24" sqref="C24"/>
    </sheetView>
  </sheetViews>
  <sheetFormatPr defaultRowHeight="14" x14ac:dyDescent="0.3"/>
  <cols>
    <col min="1" max="1" width="13.81640625" bestFit="1" customWidth="1"/>
    <col min="2" max="2" width="11.90625" bestFit="1" customWidth="1"/>
    <col min="3" max="3" width="12.26953125" bestFit="1" customWidth="1"/>
    <col min="4" max="4" width="20.6328125" bestFit="1" customWidth="1"/>
    <col min="5" max="5" width="17.26953125" bestFit="1" customWidth="1"/>
    <col min="6" max="6" width="13" bestFit="1" customWidth="1"/>
    <col min="7" max="7" width="14" bestFit="1" customWidth="1"/>
    <col min="8" max="8" width="31.6328125" bestFit="1" customWidth="1"/>
    <col min="9" max="9" width="8.6328125" bestFit="1" customWidth="1"/>
    <col min="11" max="11" width="12.81640625" bestFit="1" customWidth="1"/>
    <col min="12" max="12" width="10.36328125" bestFit="1" customWidth="1"/>
    <col min="13" max="13" width="13.6328125" bestFit="1" customWidth="1"/>
    <col min="14" max="14" width="11.6328125" bestFit="1" customWidth="1"/>
    <col min="15" max="15" width="80.6328125" bestFit="1" customWidth="1"/>
    <col min="16" max="16" width="12.08984375" bestFit="1" customWidth="1"/>
  </cols>
  <sheetData>
    <row r="1" spans="1:16" x14ac:dyDescent="0.3">
      <c r="A1" t="s">
        <v>963</v>
      </c>
      <c r="B1" t="s">
        <v>2232</v>
      </c>
      <c r="C1" t="s">
        <v>2233</v>
      </c>
      <c r="D1" t="s">
        <v>2234</v>
      </c>
      <c r="E1" t="s">
        <v>2235</v>
      </c>
      <c r="F1" t="s">
        <v>2236</v>
      </c>
      <c r="G1" t="s">
        <v>2237</v>
      </c>
      <c r="H1" t="s">
        <v>236</v>
      </c>
      <c r="I1" t="s">
        <v>237</v>
      </c>
      <c r="J1" t="s">
        <v>238</v>
      </c>
      <c r="K1" t="s">
        <v>239</v>
      </c>
      <c r="L1" t="s">
        <v>192</v>
      </c>
      <c r="M1" t="s">
        <v>2238</v>
      </c>
      <c r="N1" t="s">
        <v>2239</v>
      </c>
      <c r="O1" t="s">
        <v>2240</v>
      </c>
      <c r="P1" t="s">
        <v>2241</v>
      </c>
    </row>
    <row r="2" spans="1:16" x14ac:dyDescent="0.3">
      <c r="A2">
        <v>1</v>
      </c>
      <c r="B2" t="s">
        <v>2242</v>
      </c>
      <c r="C2" t="s">
        <v>1028</v>
      </c>
      <c r="D2" t="s">
        <v>245</v>
      </c>
      <c r="E2" t="s">
        <v>2243</v>
      </c>
      <c r="F2" s="131">
        <v>17875</v>
      </c>
      <c r="G2" s="131">
        <v>33725</v>
      </c>
      <c r="H2" t="s">
        <v>2244</v>
      </c>
      <c r="I2" t="s">
        <v>942</v>
      </c>
      <c r="J2" t="s">
        <v>589</v>
      </c>
      <c r="K2" t="s">
        <v>2245</v>
      </c>
      <c r="L2" t="s">
        <v>498</v>
      </c>
      <c r="M2" t="s">
        <v>2246</v>
      </c>
      <c r="N2" t="s">
        <v>2247</v>
      </c>
      <c r="O2" t="s">
        <v>2248</v>
      </c>
      <c r="P2">
        <v>2</v>
      </c>
    </row>
    <row r="3" spans="1:16" x14ac:dyDescent="0.3">
      <c r="A3">
        <v>2</v>
      </c>
      <c r="B3" t="s">
        <v>2249</v>
      </c>
      <c r="C3" t="s">
        <v>2250</v>
      </c>
      <c r="D3" t="s">
        <v>2251</v>
      </c>
      <c r="E3" t="s">
        <v>2252</v>
      </c>
      <c r="F3" s="131">
        <v>19043</v>
      </c>
      <c r="G3" s="131">
        <v>33830</v>
      </c>
      <c r="H3" t="s">
        <v>2253</v>
      </c>
      <c r="I3" t="s">
        <v>2254</v>
      </c>
      <c r="J3" t="s">
        <v>589</v>
      </c>
      <c r="K3" t="s">
        <v>2255</v>
      </c>
      <c r="L3" t="s">
        <v>498</v>
      </c>
      <c r="M3" t="s">
        <v>2256</v>
      </c>
      <c r="N3" t="s">
        <v>2257</v>
      </c>
      <c r="O3" t="s">
        <v>2258</v>
      </c>
    </row>
    <row r="4" spans="1:16" x14ac:dyDescent="0.3">
      <c r="A4">
        <v>3</v>
      </c>
      <c r="B4" t="s">
        <v>2259</v>
      </c>
      <c r="C4" t="s">
        <v>2260</v>
      </c>
      <c r="D4" t="s">
        <v>245</v>
      </c>
      <c r="E4" t="s">
        <v>2243</v>
      </c>
      <c r="F4" s="131">
        <v>23253</v>
      </c>
      <c r="G4" s="131">
        <v>33695</v>
      </c>
      <c r="H4" t="s">
        <v>2261</v>
      </c>
      <c r="I4" t="s">
        <v>887</v>
      </c>
      <c r="J4" t="s">
        <v>589</v>
      </c>
      <c r="K4" t="s">
        <v>2262</v>
      </c>
      <c r="L4" t="s">
        <v>498</v>
      </c>
      <c r="M4" t="s">
        <v>2263</v>
      </c>
      <c r="N4" t="s">
        <v>2264</v>
      </c>
      <c r="O4" t="s">
        <v>2265</v>
      </c>
      <c r="P4">
        <v>2</v>
      </c>
    </row>
    <row r="5" spans="1:16" x14ac:dyDescent="0.3">
      <c r="A5">
        <v>4</v>
      </c>
      <c r="B5" t="s">
        <v>2266</v>
      </c>
      <c r="C5" t="s">
        <v>2267</v>
      </c>
      <c r="D5" t="s">
        <v>245</v>
      </c>
      <c r="E5" t="s">
        <v>2268</v>
      </c>
      <c r="F5" s="131">
        <v>13777</v>
      </c>
      <c r="G5" s="131">
        <v>34092</v>
      </c>
      <c r="H5" t="s">
        <v>2269</v>
      </c>
      <c r="I5" t="s">
        <v>2270</v>
      </c>
      <c r="J5" t="s">
        <v>589</v>
      </c>
      <c r="K5" t="s">
        <v>2271</v>
      </c>
      <c r="L5" t="s">
        <v>498</v>
      </c>
      <c r="M5" t="s">
        <v>2272</v>
      </c>
      <c r="N5" t="s">
        <v>2273</v>
      </c>
      <c r="O5" t="s">
        <v>2274</v>
      </c>
      <c r="P5">
        <v>2</v>
      </c>
    </row>
    <row r="6" spans="1:16" x14ac:dyDescent="0.3">
      <c r="A6">
        <v>5</v>
      </c>
      <c r="B6" t="s">
        <v>2275</v>
      </c>
      <c r="C6" t="s">
        <v>2276</v>
      </c>
      <c r="D6" t="s">
        <v>403</v>
      </c>
      <c r="E6" t="s">
        <v>2277</v>
      </c>
      <c r="F6" s="131">
        <v>20152</v>
      </c>
      <c r="G6" s="131">
        <v>34259</v>
      </c>
      <c r="H6" t="s">
        <v>2278</v>
      </c>
      <c r="I6" t="s">
        <v>271</v>
      </c>
      <c r="K6" t="s">
        <v>2279</v>
      </c>
      <c r="L6" t="s">
        <v>273</v>
      </c>
      <c r="M6" t="s">
        <v>2280</v>
      </c>
      <c r="N6" t="s">
        <v>2281</v>
      </c>
      <c r="O6" t="s">
        <v>2282</v>
      </c>
      <c r="P6">
        <v>2</v>
      </c>
    </row>
    <row r="7" spans="1:16" x14ac:dyDescent="0.3">
      <c r="A7">
        <v>6</v>
      </c>
      <c r="B7" t="s">
        <v>2283</v>
      </c>
      <c r="C7" t="s">
        <v>2284</v>
      </c>
      <c r="D7" t="s">
        <v>245</v>
      </c>
      <c r="E7" t="s">
        <v>2277</v>
      </c>
      <c r="F7" s="131">
        <v>23194</v>
      </c>
      <c r="G7" s="131">
        <v>34259</v>
      </c>
      <c r="H7" t="s">
        <v>2285</v>
      </c>
      <c r="I7" t="s">
        <v>271</v>
      </c>
      <c r="K7" t="s">
        <v>2286</v>
      </c>
      <c r="L7" t="s">
        <v>273</v>
      </c>
      <c r="M7" t="s">
        <v>2287</v>
      </c>
      <c r="N7" t="s">
        <v>2288</v>
      </c>
      <c r="O7" t="s">
        <v>2289</v>
      </c>
      <c r="P7">
        <v>5</v>
      </c>
    </row>
    <row r="8" spans="1:16" x14ac:dyDescent="0.3">
      <c r="A8">
        <v>7</v>
      </c>
      <c r="B8" t="s">
        <v>2290</v>
      </c>
      <c r="C8" t="s">
        <v>2291</v>
      </c>
      <c r="D8" t="s">
        <v>245</v>
      </c>
      <c r="E8" t="s">
        <v>2277</v>
      </c>
      <c r="F8" s="131">
        <v>22065</v>
      </c>
      <c r="G8" s="131">
        <v>34336</v>
      </c>
      <c r="H8" t="s">
        <v>2292</v>
      </c>
      <c r="I8" t="s">
        <v>271</v>
      </c>
      <c r="K8" t="s">
        <v>2293</v>
      </c>
      <c r="L8" t="s">
        <v>273</v>
      </c>
      <c r="M8" t="s">
        <v>2294</v>
      </c>
      <c r="N8" t="s">
        <v>2295</v>
      </c>
      <c r="O8" t="s">
        <v>2296</v>
      </c>
      <c r="P8">
        <v>5</v>
      </c>
    </row>
    <row r="9" spans="1:16" x14ac:dyDescent="0.3">
      <c r="A9">
        <v>8</v>
      </c>
      <c r="B9" t="s">
        <v>2297</v>
      </c>
      <c r="C9" t="s">
        <v>2298</v>
      </c>
      <c r="D9" t="s">
        <v>2299</v>
      </c>
      <c r="E9" t="s">
        <v>2243</v>
      </c>
      <c r="F9" s="131">
        <v>21194</v>
      </c>
      <c r="G9" s="131">
        <v>34398</v>
      </c>
      <c r="H9" t="s">
        <v>2300</v>
      </c>
      <c r="I9" t="s">
        <v>942</v>
      </c>
      <c r="J9" t="s">
        <v>589</v>
      </c>
      <c r="K9" t="s">
        <v>2301</v>
      </c>
      <c r="L9" t="s">
        <v>498</v>
      </c>
      <c r="M9" t="s">
        <v>2302</v>
      </c>
      <c r="N9" t="s">
        <v>2303</v>
      </c>
      <c r="O9" t="s">
        <v>2304</v>
      </c>
      <c r="P9">
        <v>2</v>
      </c>
    </row>
    <row r="10" spans="1:16" x14ac:dyDescent="0.3">
      <c r="A10">
        <v>9</v>
      </c>
      <c r="B10" t="s">
        <v>2305</v>
      </c>
      <c r="C10" t="s">
        <v>1130</v>
      </c>
      <c r="D10" t="s">
        <v>245</v>
      </c>
      <c r="E10" t="s">
        <v>2243</v>
      </c>
      <c r="F10" s="131">
        <v>24134</v>
      </c>
      <c r="G10" s="131">
        <v>34653</v>
      </c>
      <c r="H10" t="s">
        <v>2306</v>
      </c>
      <c r="I10" t="s">
        <v>271</v>
      </c>
      <c r="K10" t="s">
        <v>2307</v>
      </c>
      <c r="L10" t="s">
        <v>273</v>
      </c>
      <c r="M10" t="s">
        <v>2308</v>
      </c>
      <c r="N10" t="s">
        <v>2309</v>
      </c>
      <c r="O10" t="s">
        <v>2310</v>
      </c>
      <c r="P10">
        <v>5</v>
      </c>
    </row>
  </sheetData>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5966E-04B4-4A01-B93A-4416092809C5}">
  <dimension ref="A1:K92"/>
  <sheetViews>
    <sheetView workbookViewId="0">
      <selection activeCell="C24" sqref="C24"/>
    </sheetView>
  </sheetViews>
  <sheetFormatPr defaultRowHeight="14" x14ac:dyDescent="0.3"/>
  <cols>
    <col min="1" max="1" width="13.81640625" bestFit="1" customWidth="1"/>
    <col min="2" max="2" width="30.90625" bestFit="1" customWidth="1"/>
    <col min="3" max="3" width="20.81640625" bestFit="1" customWidth="1"/>
    <col min="4" max="4" width="25.26953125" bestFit="1" customWidth="1"/>
    <col min="5" max="5" width="40.6328125" bestFit="1" customWidth="1"/>
    <col min="6" max="6" width="13.26953125" bestFit="1" customWidth="1"/>
    <col min="7" max="7" width="12.6328125" bestFit="1" customWidth="1"/>
    <col min="8" max="8" width="12.81640625" bestFit="1" customWidth="1"/>
    <col min="9" max="9" width="10.36328125" bestFit="1" customWidth="1"/>
    <col min="10" max="11" width="15.453125" bestFit="1" customWidth="1"/>
  </cols>
  <sheetData>
    <row r="1" spans="1:11" x14ac:dyDescent="0.3">
      <c r="A1" t="s">
        <v>232</v>
      </c>
      <c r="B1" t="s">
        <v>233</v>
      </c>
      <c r="C1" t="s">
        <v>234</v>
      </c>
      <c r="D1" t="s">
        <v>235</v>
      </c>
      <c r="E1" t="s">
        <v>236</v>
      </c>
      <c r="F1" t="s">
        <v>237</v>
      </c>
      <c r="G1" t="s">
        <v>238</v>
      </c>
      <c r="H1" t="s">
        <v>239</v>
      </c>
      <c r="I1" t="s">
        <v>192</v>
      </c>
      <c r="J1" t="s">
        <v>240</v>
      </c>
      <c r="K1" t="s">
        <v>241</v>
      </c>
    </row>
    <row r="2" spans="1:11" x14ac:dyDescent="0.3">
      <c r="A2" t="s">
        <v>242</v>
      </c>
      <c r="B2" t="s">
        <v>243</v>
      </c>
      <c r="C2" t="s">
        <v>244</v>
      </c>
      <c r="D2" t="s">
        <v>245</v>
      </c>
      <c r="E2" t="s">
        <v>246</v>
      </c>
      <c r="F2" t="s">
        <v>247</v>
      </c>
      <c r="H2" t="s">
        <v>248</v>
      </c>
      <c r="I2" t="s">
        <v>203</v>
      </c>
      <c r="J2" t="s">
        <v>249</v>
      </c>
      <c r="K2" t="s">
        <v>250</v>
      </c>
    </row>
    <row r="3" spans="1:11" x14ac:dyDescent="0.3">
      <c r="A3" t="s">
        <v>251</v>
      </c>
      <c r="B3" t="s">
        <v>252</v>
      </c>
      <c r="C3" t="s">
        <v>253</v>
      </c>
      <c r="D3" t="s">
        <v>254</v>
      </c>
      <c r="E3" t="s">
        <v>255</v>
      </c>
      <c r="F3" t="s">
        <v>256</v>
      </c>
      <c r="H3" t="s">
        <v>257</v>
      </c>
      <c r="I3" t="s">
        <v>258</v>
      </c>
      <c r="J3" t="s">
        <v>259</v>
      </c>
      <c r="K3" t="s">
        <v>260</v>
      </c>
    </row>
    <row r="4" spans="1:11" x14ac:dyDescent="0.3">
      <c r="A4" t="s">
        <v>261</v>
      </c>
      <c r="B4" t="s">
        <v>262</v>
      </c>
      <c r="C4" t="s">
        <v>263</v>
      </c>
      <c r="D4" t="s">
        <v>254</v>
      </c>
      <c r="E4" t="s">
        <v>264</v>
      </c>
      <c r="F4" t="s">
        <v>256</v>
      </c>
      <c r="H4" t="s">
        <v>265</v>
      </c>
      <c r="I4" t="s">
        <v>258</v>
      </c>
      <c r="J4" t="s">
        <v>266</v>
      </c>
    </row>
    <row r="5" spans="1:11" x14ac:dyDescent="0.3">
      <c r="A5" t="s">
        <v>267</v>
      </c>
      <c r="B5" t="s">
        <v>268</v>
      </c>
      <c r="C5" t="s">
        <v>269</v>
      </c>
      <c r="D5" t="s">
        <v>245</v>
      </c>
      <c r="E5" t="s">
        <v>270</v>
      </c>
      <c r="F5" t="s">
        <v>271</v>
      </c>
      <c r="H5" t="s">
        <v>272</v>
      </c>
      <c r="I5" t="s">
        <v>273</v>
      </c>
      <c r="J5" t="s">
        <v>274</v>
      </c>
      <c r="K5" t="s">
        <v>275</v>
      </c>
    </row>
    <row r="6" spans="1:11" x14ac:dyDescent="0.3">
      <c r="A6" t="s">
        <v>276</v>
      </c>
      <c r="B6" t="s">
        <v>277</v>
      </c>
      <c r="C6" t="s">
        <v>278</v>
      </c>
      <c r="D6" t="s">
        <v>279</v>
      </c>
      <c r="E6" t="s">
        <v>280</v>
      </c>
      <c r="F6" t="s">
        <v>281</v>
      </c>
      <c r="H6" t="s">
        <v>282</v>
      </c>
      <c r="I6" t="s">
        <v>283</v>
      </c>
      <c r="J6" t="s">
        <v>284</v>
      </c>
      <c r="K6" t="s">
        <v>285</v>
      </c>
    </row>
    <row r="7" spans="1:11" x14ac:dyDescent="0.3">
      <c r="A7" t="s">
        <v>286</v>
      </c>
      <c r="B7" t="s">
        <v>287</v>
      </c>
      <c r="C7" t="s">
        <v>288</v>
      </c>
      <c r="D7" t="s">
        <v>245</v>
      </c>
      <c r="E7" t="s">
        <v>289</v>
      </c>
      <c r="F7" t="s">
        <v>290</v>
      </c>
      <c r="H7" t="s">
        <v>291</v>
      </c>
      <c r="I7" t="s">
        <v>203</v>
      </c>
      <c r="J7" t="s">
        <v>292</v>
      </c>
      <c r="K7" t="s">
        <v>293</v>
      </c>
    </row>
    <row r="8" spans="1:11" x14ac:dyDescent="0.3">
      <c r="A8" t="s">
        <v>294</v>
      </c>
      <c r="B8" t="s">
        <v>295</v>
      </c>
      <c r="C8" t="s">
        <v>296</v>
      </c>
      <c r="D8" t="s">
        <v>297</v>
      </c>
      <c r="E8" t="s">
        <v>298</v>
      </c>
      <c r="F8" t="s">
        <v>299</v>
      </c>
      <c r="H8" t="s">
        <v>300</v>
      </c>
      <c r="I8" t="s">
        <v>201</v>
      </c>
      <c r="J8" t="s">
        <v>301</v>
      </c>
      <c r="K8" t="s">
        <v>302</v>
      </c>
    </row>
    <row r="9" spans="1:11" x14ac:dyDescent="0.3">
      <c r="A9" t="s">
        <v>303</v>
      </c>
      <c r="B9" t="s">
        <v>304</v>
      </c>
      <c r="C9" t="s">
        <v>305</v>
      </c>
      <c r="D9" t="s">
        <v>254</v>
      </c>
      <c r="E9" t="s">
        <v>306</v>
      </c>
      <c r="F9" t="s">
        <v>307</v>
      </c>
      <c r="H9" t="s">
        <v>308</v>
      </c>
      <c r="I9" t="s">
        <v>215</v>
      </c>
      <c r="J9" t="s">
        <v>309</v>
      </c>
      <c r="K9" t="s">
        <v>310</v>
      </c>
    </row>
    <row r="10" spans="1:11" x14ac:dyDescent="0.3">
      <c r="A10" t="s">
        <v>311</v>
      </c>
      <c r="B10" t="s">
        <v>312</v>
      </c>
      <c r="C10" t="s">
        <v>313</v>
      </c>
      <c r="D10" t="s">
        <v>254</v>
      </c>
      <c r="E10" t="s">
        <v>314</v>
      </c>
      <c r="F10" t="s">
        <v>315</v>
      </c>
      <c r="H10" t="s">
        <v>316</v>
      </c>
      <c r="I10" t="s">
        <v>201</v>
      </c>
      <c r="J10" t="s">
        <v>317</v>
      </c>
      <c r="K10" t="s">
        <v>318</v>
      </c>
    </row>
    <row r="11" spans="1:11" x14ac:dyDescent="0.3">
      <c r="A11" t="s">
        <v>319</v>
      </c>
      <c r="B11" t="s">
        <v>320</v>
      </c>
      <c r="C11" t="s">
        <v>321</v>
      </c>
      <c r="D11" t="s">
        <v>322</v>
      </c>
      <c r="E11" t="s">
        <v>323</v>
      </c>
      <c r="F11" t="s">
        <v>324</v>
      </c>
      <c r="G11" t="s">
        <v>325</v>
      </c>
      <c r="H11" t="s">
        <v>326</v>
      </c>
      <c r="I11" t="s">
        <v>327</v>
      </c>
      <c r="J11" t="s">
        <v>328</v>
      </c>
      <c r="K11" t="s">
        <v>329</v>
      </c>
    </row>
    <row r="12" spans="1:11" x14ac:dyDescent="0.3">
      <c r="A12" t="s">
        <v>330</v>
      </c>
      <c r="B12" t="s">
        <v>331</v>
      </c>
      <c r="C12" t="s">
        <v>332</v>
      </c>
      <c r="D12" t="s">
        <v>245</v>
      </c>
      <c r="E12" t="s">
        <v>333</v>
      </c>
      <c r="F12" t="s">
        <v>271</v>
      </c>
      <c r="H12" t="s">
        <v>334</v>
      </c>
      <c r="I12" t="s">
        <v>273</v>
      </c>
      <c r="J12" t="s">
        <v>335</v>
      </c>
    </row>
    <row r="13" spans="1:11" x14ac:dyDescent="0.3">
      <c r="A13" t="s">
        <v>336</v>
      </c>
      <c r="B13" t="s">
        <v>337</v>
      </c>
      <c r="C13" t="s">
        <v>338</v>
      </c>
      <c r="D13" t="s">
        <v>339</v>
      </c>
      <c r="E13" t="s">
        <v>340</v>
      </c>
      <c r="F13" t="s">
        <v>341</v>
      </c>
      <c r="H13" t="s">
        <v>342</v>
      </c>
      <c r="I13" t="s">
        <v>343</v>
      </c>
      <c r="J13" t="s">
        <v>344</v>
      </c>
      <c r="K13" t="s">
        <v>345</v>
      </c>
    </row>
    <row r="14" spans="1:11" x14ac:dyDescent="0.3">
      <c r="A14" t="s">
        <v>346</v>
      </c>
      <c r="B14" t="s">
        <v>347</v>
      </c>
      <c r="C14" t="s">
        <v>348</v>
      </c>
      <c r="D14" t="s">
        <v>297</v>
      </c>
      <c r="E14" t="s">
        <v>349</v>
      </c>
      <c r="F14" t="s">
        <v>256</v>
      </c>
      <c r="H14" t="s">
        <v>350</v>
      </c>
      <c r="I14" t="s">
        <v>258</v>
      </c>
      <c r="J14" t="s">
        <v>351</v>
      </c>
      <c r="K14" t="s">
        <v>352</v>
      </c>
    </row>
    <row r="15" spans="1:11" x14ac:dyDescent="0.3">
      <c r="A15" t="s">
        <v>353</v>
      </c>
      <c r="B15" t="s">
        <v>354</v>
      </c>
      <c r="C15" t="s">
        <v>355</v>
      </c>
      <c r="D15" t="s">
        <v>254</v>
      </c>
      <c r="E15" t="s">
        <v>356</v>
      </c>
      <c r="F15" t="s">
        <v>357</v>
      </c>
      <c r="H15" t="s">
        <v>358</v>
      </c>
      <c r="I15" t="s">
        <v>219</v>
      </c>
      <c r="J15" t="s">
        <v>359</v>
      </c>
    </row>
    <row r="16" spans="1:11" x14ac:dyDescent="0.3">
      <c r="A16" t="s">
        <v>360</v>
      </c>
      <c r="B16" t="s">
        <v>361</v>
      </c>
      <c r="C16" t="s">
        <v>362</v>
      </c>
      <c r="D16" t="s">
        <v>363</v>
      </c>
      <c r="E16" t="s">
        <v>364</v>
      </c>
      <c r="F16" t="s">
        <v>365</v>
      </c>
      <c r="G16" t="s">
        <v>366</v>
      </c>
      <c r="H16" t="s">
        <v>367</v>
      </c>
      <c r="I16" t="s">
        <v>368</v>
      </c>
      <c r="J16" t="s">
        <v>369</v>
      </c>
    </row>
    <row r="17" spans="1:11" x14ac:dyDescent="0.3">
      <c r="A17" t="s">
        <v>370</v>
      </c>
      <c r="B17" t="s">
        <v>371</v>
      </c>
      <c r="C17" t="s">
        <v>372</v>
      </c>
      <c r="D17" t="s">
        <v>245</v>
      </c>
      <c r="E17" t="s">
        <v>373</v>
      </c>
      <c r="F17" t="s">
        <v>271</v>
      </c>
      <c r="H17" t="s">
        <v>374</v>
      </c>
      <c r="I17" t="s">
        <v>273</v>
      </c>
      <c r="J17" t="s">
        <v>375</v>
      </c>
      <c r="K17" t="s">
        <v>376</v>
      </c>
    </row>
    <row r="18" spans="1:11" x14ac:dyDescent="0.3">
      <c r="A18" t="s">
        <v>377</v>
      </c>
      <c r="B18" t="s">
        <v>378</v>
      </c>
      <c r="C18" t="s">
        <v>379</v>
      </c>
      <c r="D18" t="s">
        <v>279</v>
      </c>
      <c r="E18" t="s">
        <v>380</v>
      </c>
      <c r="F18" t="s">
        <v>381</v>
      </c>
      <c r="H18" t="s">
        <v>382</v>
      </c>
      <c r="I18" t="s">
        <v>203</v>
      </c>
      <c r="J18" t="s">
        <v>383</v>
      </c>
      <c r="K18" t="s">
        <v>384</v>
      </c>
    </row>
    <row r="19" spans="1:11" x14ac:dyDescent="0.3">
      <c r="A19" t="s">
        <v>385</v>
      </c>
      <c r="B19" t="s">
        <v>386</v>
      </c>
      <c r="C19" t="s">
        <v>387</v>
      </c>
      <c r="D19" t="s">
        <v>254</v>
      </c>
      <c r="E19" t="s">
        <v>388</v>
      </c>
      <c r="F19" t="s">
        <v>389</v>
      </c>
      <c r="H19" t="s">
        <v>390</v>
      </c>
      <c r="I19" t="s">
        <v>201</v>
      </c>
      <c r="J19" t="s">
        <v>391</v>
      </c>
      <c r="K19" t="s">
        <v>392</v>
      </c>
    </row>
    <row r="20" spans="1:11" x14ac:dyDescent="0.3">
      <c r="A20" t="s">
        <v>393</v>
      </c>
      <c r="B20" t="s">
        <v>394</v>
      </c>
      <c r="C20" t="s">
        <v>395</v>
      </c>
      <c r="D20" t="s">
        <v>339</v>
      </c>
      <c r="E20" t="s">
        <v>396</v>
      </c>
      <c r="F20" t="s">
        <v>271</v>
      </c>
      <c r="H20" t="s">
        <v>397</v>
      </c>
      <c r="I20" t="s">
        <v>273</v>
      </c>
      <c r="J20" t="s">
        <v>398</v>
      </c>
      <c r="K20" t="s">
        <v>399</v>
      </c>
    </row>
    <row r="21" spans="1:11" x14ac:dyDescent="0.3">
      <c r="A21" t="s">
        <v>400</v>
      </c>
      <c r="B21" t="s">
        <v>401</v>
      </c>
      <c r="C21" t="s">
        <v>402</v>
      </c>
      <c r="D21" t="s">
        <v>403</v>
      </c>
      <c r="E21" t="s">
        <v>404</v>
      </c>
      <c r="F21" t="s">
        <v>405</v>
      </c>
      <c r="H21" t="s">
        <v>406</v>
      </c>
      <c r="I21" t="s">
        <v>216</v>
      </c>
      <c r="J21" t="s">
        <v>407</v>
      </c>
      <c r="K21" t="s">
        <v>408</v>
      </c>
    </row>
    <row r="22" spans="1:11" x14ac:dyDescent="0.3">
      <c r="A22" t="s">
        <v>409</v>
      </c>
      <c r="B22" t="s">
        <v>410</v>
      </c>
      <c r="C22" t="s">
        <v>411</v>
      </c>
      <c r="D22" t="s">
        <v>412</v>
      </c>
      <c r="E22" t="s">
        <v>413</v>
      </c>
      <c r="F22" t="s">
        <v>365</v>
      </c>
      <c r="G22" t="s">
        <v>366</v>
      </c>
      <c r="H22" t="s">
        <v>414</v>
      </c>
      <c r="I22" t="s">
        <v>368</v>
      </c>
      <c r="J22" t="s">
        <v>415</v>
      </c>
    </row>
    <row r="23" spans="1:11" x14ac:dyDescent="0.3">
      <c r="A23" t="s">
        <v>416</v>
      </c>
      <c r="B23" t="s">
        <v>417</v>
      </c>
      <c r="C23" t="s">
        <v>418</v>
      </c>
      <c r="D23" t="s">
        <v>322</v>
      </c>
      <c r="E23" t="s">
        <v>419</v>
      </c>
      <c r="F23" t="s">
        <v>307</v>
      </c>
      <c r="H23" t="s">
        <v>420</v>
      </c>
      <c r="I23" t="s">
        <v>215</v>
      </c>
      <c r="J23" t="s">
        <v>421</v>
      </c>
      <c r="K23" t="s">
        <v>422</v>
      </c>
    </row>
    <row r="24" spans="1:11" x14ac:dyDescent="0.3">
      <c r="A24" t="s">
        <v>423</v>
      </c>
      <c r="B24" t="s">
        <v>424</v>
      </c>
      <c r="C24" t="s">
        <v>425</v>
      </c>
      <c r="D24" t="s">
        <v>426</v>
      </c>
      <c r="E24" t="s">
        <v>427</v>
      </c>
      <c r="F24" t="s">
        <v>428</v>
      </c>
      <c r="H24" t="s">
        <v>429</v>
      </c>
      <c r="I24" t="s">
        <v>201</v>
      </c>
      <c r="J24" t="s">
        <v>430</v>
      </c>
      <c r="K24" t="s">
        <v>431</v>
      </c>
    </row>
    <row r="25" spans="1:11" x14ac:dyDescent="0.3">
      <c r="A25" t="s">
        <v>432</v>
      </c>
      <c r="B25" t="s">
        <v>433</v>
      </c>
      <c r="C25" t="s">
        <v>434</v>
      </c>
      <c r="D25" t="s">
        <v>254</v>
      </c>
      <c r="E25" t="s">
        <v>435</v>
      </c>
      <c r="F25" t="s">
        <v>436</v>
      </c>
      <c r="H25" t="s">
        <v>437</v>
      </c>
      <c r="I25" t="s">
        <v>283</v>
      </c>
      <c r="J25" t="s">
        <v>438</v>
      </c>
    </row>
    <row r="26" spans="1:11" x14ac:dyDescent="0.3">
      <c r="A26" t="s">
        <v>131</v>
      </c>
      <c r="B26" t="s">
        <v>439</v>
      </c>
      <c r="C26" t="s">
        <v>440</v>
      </c>
      <c r="D26" t="s">
        <v>297</v>
      </c>
      <c r="E26" t="s">
        <v>441</v>
      </c>
      <c r="F26" t="s">
        <v>442</v>
      </c>
      <c r="H26" t="s">
        <v>443</v>
      </c>
      <c r="I26" t="s">
        <v>203</v>
      </c>
      <c r="J26" t="s">
        <v>444</v>
      </c>
      <c r="K26" t="s">
        <v>445</v>
      </c>
    </row>
    <row r="27" spans="1:11" x14ac:dyDescent="0.3">
      <c r="A27" t="s">
        <v>446</v>
      </c>
      <c r="B27" t="s">
        <v>447</v>
      </c>
      <c r="C27" t="s">
        <v>448</v>
      </c>
      <c r="D27" t="s">
        <v>297</v>
      </c>
      <c r="E27" t="s">
        <v>449</v>
      </c>
      <c r="F27" t="s">
        <v>389</v>
      </c>
      <c r="H27" t="s">
        <v>390</v>
      </c>
      <c r="I27" t="s">
        <v>201</v>
      </c>
      <c r="J27" t="s">
        <v>450</v>
      </c>
      <c r="K27" t="s">
        <v>451</v>
      </c>
    </row>
    <row r="28" spans="1:11" x14ac:dyDescent="0.3">
      <c r="A28" t="s">
        <v>452</v>
      </c>
      <c r="B28" t="s">
        <v>453</v>
      </c>
      <c r="C28" t="s">
        <v>454</v>
      </c>
      <c r="D28" t="s">
        <v>245</v>
      </c>
      <c r="E28" t="s">
        <v>455</v>
      </c>
      <c r="F28" t="s">
        <v>456</v>
      </c>
      <c r="H28" t="s">
        <v>457</v>
      </c>
      <c r="I28" t="s">
        <v>213</v>
      </c>
      <c r="J28" t="s">
        <v>458</v>
      </c>
      <c r="K28" t="s">
        <v>459</v>
      </c>
    </row>
    <row r="29" spans="1:11" x14ac:dyDescent="0.3">
      <c r="A29" t="s">
        <v>460</v>
      </c>
      <c r="B29" t="s">
        <v>461</v>
      </c>
      <c r="C29" t="s">
        <v>462</v>
      </c>
      <c r="D29" t="s">
        <v>403</v>
      </c>
      <c r="E29" t="s">
        <v>463</v>
      </c>
      <c r="F29" t="s">
        <v>464</v>
      </c>
      <c r="H29" t="s">
        <v>465</v>
      </c>
      <c r="I29" t="s">
        <v>466</v>
      </c>
      <c r="J29" t="s">
        <v>467</v>
      </c>
      <c r="K29" t="s">
        <v>468</v>
      </c>
    </row>
    <row r="30" spans="1:11" x14ac:dyDescent="0.3">
      <c r="A30" t="s">
        <v>469</v>
      </c>
      <c r="B30" t="s">
        <v>470</v>
      </c>
      <c r="C30" t="s">
        <v>471</v>
      </c>
      <c r="D30" t="s">
        <v>297</v>
      </c>
      <c r="E30" t="s">
        <v>472</v>
      </c>
      <c r="F30" t="s">
        <v>473</v>
      </c>
      <c r="H30" t="s">
        <v>474</v>
      </c>
      <c r="I30" t="s">
        <v>215</v>
      </c>
      <c r="J30" t="s">
        <v>475</v>
      </c>
      <c r="K30" t="s">
        <v>476</v>
      </c>
    </row>
    <row r="31" spans="1:11" x14ac:dyDescent="0.3">
      <c r="A31" t="s">
        <v>477</v>
      </c>
      <c r="B31" t="s">
        <v>478</v>
      </c>
      <c r="C31" t="s">
        <v>479</v>
      </c>
      <c r="D31" t="s">
        <v>403</v>
      </c>
      <c r="E31" t="s">
        <v>480</v>
      </c>
      <c r="F31" t="s">
        <v>481</v>
      </c>
      <c r="H31" t="s">
        <v>482</v>
      </c>
      <c r="I31" t="s">
        <v>215</v>
      </c>
      <c r="J31" t="s">
        <v>483</v>
      </c>
    </row>
    <row r="32" spans="1:11" x14ac:dyDescent="0.3">
      <c r="A32" t="s">
        <v>484</v>
      </c>
      <c r="B32" t="s">
        <v>485</v>
      </c>
      <c r="C32" t="s">
        <v>486</v>
      </c>
      <c r="D32" t="s">
        <v>363</v>
      </c>
      <c r="E32" t="s">
        <v>487</v>
      </c>
      <c r="F32" t="s">
        <v>488</v>
      </c>
      <c r="G32" t="s">
        <v>366</v>
      </c>
      <c r="H32" t="s">
        <v>489</v>
      </c>
      <c r="I32" t="s">
        <v>368</v>
      </c>
      <c r="J32" t="s">
        <v>490</v>
      </c>
    </row>
    <row r="33" spans="1:11" x14ac:dyDescent="0.3">
      <c r="A33" t="s">
        <v>491</v>
      </c>
      <c r="B33" t="s">
        <v>492</v>
      </c>
      <c r="C33" t="s">
        <v>493</v>
      </c>
      <c r="D33" t="s">
        <v>297</v>
      </c>
      <c r="E33" t="s">
        <v>494</v>
      </c>
      <c r="F33" t="s">
        <v>495</v>
      </c>
      <c r="G33" t="s">
        <v>496</v>
      </c>
      <c r="H33" t="s">
        <v>497</v>
      </c>
      <c r="I33" t="s">
        <v>498</v>
      </c>
      <c r="J33" t="s">
        <v>499</v>
      </c>
    </row>
    <row r="34" spans="1:11" x14ac:dyDescent="0.3">
      <c r="A34" t="s">
        <v>500</v>
      </c>
      <c r="B34" t="s">
        <v>501</v>
      </c>
      <c r="C34" t="s">
        <v>502</v>
      </c>
      <c r="D34" t="s">
        <v>254</v>
      </c>
      <c r="E34" t="s">
        <v>503</v>
      </c>
      <c r="F34" t="s">
        <v>504</v>
      </c>
      <c r="G34" t="s">
        <v>505</v>
      </c>
      <c r="H34" t="s">
        <v>506</v>
      </c>
      <c r="I34" t="s">
        <v>507</v>
      </c>
      <c r="J34" t="s">
        <v>508</v>
      </c>
      <c r="K34" t="s">
        <v>509</v>
      </c>
    </row>
    <row r="35" spans="1:11" x14ac:dyDescent="0.3">
      <c r="A35" t="s">
        <v>510</v>
      </c>
      <c r="B35" t="s">
        <v>511</v>
      </c>
      <c r="C35" t="s">
        <v>512</v>
      </c>
      <c r="D35" t="s">
        <v>322</v>
      </c>
      <c r="E35" t="s">
        <v>513</v>
      </c>
      <c r="F35" t="s">
        <v>514</v>
      </c>
      <c r="G35" t="s">
        <v>515</v>
      </c>
      <c r="H35" t="s">
        <v>516</v>
      </c>
      <c r="I35" t="s">
        <v>368</v>
      </c>
      <c r="J35" t="s">
        <v>517</v>
      </c>
      <c r="K35" t="s">
        <v>518</v>
      </c>
    </row>
    <row r="36" spans="1:11" x14ac:dyDescent="0.3">
      <c r="A36" t="s">
        <v>519</v>
      </c>
      <c r="B36" t="s">
        <v>520</v>
      </c>
      <c r="C36" t="s">
        <v>521</v>
      </c>
      <c r="D36" t="s">
        <v>245</v>
      </c>
      <c r="E36" t="s">
        <v>522</v>
      </c>
      <c r="F36" t="s">
        <v>523</v>
      </c>
      <c r="G36" t="s">
        <v>524</v>
      </c>
      <c r="H36" t="s">
        <v>525</v>
      </c>
      <c r="I36" t="s">
        <v>507</v>
      </c>
      <c r="J36" t="s">
        <v>526</v>
      </c>
      <c r="K36" t="s">
        <v>527</v>
      </c>
    </row>
    <row r="37" spans="1:11" x14ac:dyDescent="0.3">
      <c r="A37" t="s">
        <v>528</v>
      </c>
      <c r="B37" t="s">
        <v>529</v>
      </c>
      <c r="C37" t="s">
        <v>530</v>
      </c>
      <c r="D37" t="s">
        <v>245</v>
      </c>
      <c r="E37" t="s">
        <v>531</v>
      </c>
      <c r="F37" t="s">
        <v>532</v>
      </c>
      <c r="G37" t="s">
        <v>496</v>
      </c>
      <c r="H37" t="s">
        <v>533</v>
      </c>
      <c r="I37" t="s">
        <v>498</v>
      </c>
      <c r="J37" t="s">
        <v>534</v>
      </c>
      <c r="K37" t="s">
        <v>535</v>
      </c>
    </row>
    <row r="38" spans="1:11" x14ac:dyDescent="0.3">
      <c r="A38" t="s">
        <v>536</v>
      </c>
      <c r="B38" t="s">
        <v>537</v>
      </c>
      <c r="C38" t="s">
        <v>538</v>
      </c>
      <c r="D38" t="s">
        <v>363</v>
      </c>
      <c r="E38" t="s">
        <v>539</v>
      </c>
      <c r="F38" t="s">
        <v>540</v>
      </c>
      <c r="G38" t="s">
        <v>541</v>
      </c>
      <c r="I38" t="s">
        <v>542</v>
      </c>
      <c r="J38" t="s">
        <v>543</v>
      </c>
      <c r="K38" t="s">
        <v>544</v>
      </c>
    </row>
    <row r="39" spans="1:11" x14ac:dyDescent="0.3">
      <c r="A39" t="s">
        <v>545</v>
      </c>
      <c r="B39" t="s">
        <v>546</v>
      </c>
      <c r="C39" t="s">
        <v>547</v>
      </c>
      <c r="D39" t="s">
        <v>297</v>
      </c>
      <c r="E39" t="s">
        <v>548</v>
      </c>
      <c r="F39" t="s">
        <v>549</v>
      </c>
      <c r="G39" t="s">
        <v>550</v>
      </c>
      <c r="H39" t="s">
        <v>551</v>
      </c>
      <c r="I39" t="s">
        <v>273</v>
      </c>
      <c r="J39" t="s">
        <v>552</v>
      </c>
    </row>
    <row r="40" spans="1:11" x14ac:dyDescent="0.3">
      <c r="A40" t="s">
        <v>553</v>
      </c>
      <c r="B40" t="s">
        <v>554</v>
      </c>
      <c r="C40" t="s">
        <v>555</v>
      </c>
      <c r="D40" t="s">
        <v>363</v>
      </c>
      <c r="E40" t="s">
        <v>556</v>
      </c>
      <c r="F40" t="s">
        <v>557</v>
      </c>
      <c r="H40" t="s">
        <v>558</v>
      </c>
      <c r="I40" t="s">
        <v>203</v>
      </c>
      <c r="J40" t="s">
        <v>559</v>
      </c>
    </row>
    <row r="41" spans="1:11" x14ac:dyDescent="0.3">
      <c r="A41" t="s">
        <v>560</v>
      </c>
      <c r="B41" t="s">
        <v>561</v>
      </c>
      <c r="C41" t="s">
        <v>562</v>
      </c>
      <c r="D41" t="s">
        <v>245</v>
      </c>
      <c r="E41" t="s">
        <v>563</v>
      </c>
      <c r="F41" t="s">
        <v>564</v>
      </c>
      <c r="H41" t="s">
        <v>565</v>
      </c>
      <c r="I41" t="s">
        <v>201</v>
      </c>
      <c r="J41" t="s">
        <v>566</v>
      </c>
      <c r="K41" t="s">
        <v>567</v>
      </c>
    </row>
    <row r="42" spans="1:11" x14ac:dyDescent="0.3">
      <c r="A42" t="s">
        <v>568</v>
      </c>
      <c r="B42" t="s">
        <v>569</v>
      </c>
      <c r="C42" t="s">
        <v>570</v>
      </c>
      <c r="D42" t="s">
        <v>403</v>
      </c>
      <c r="E42" t="s">
        <v>571</v>
      </c>
      <c r="F42" t="s">
        <v>572</v>
      </c>
      <c r="H42" t="s">
        <v>573</v>
      </c>
      <c r="I42" t="s">
        <v>201</v>
      </c>
      <c r="J42" t="s">
        <v>574</v>
      </c>
      <c r="K42" t="s">
        <v>575</v>
      </c>
    </row>
    <row r="43" spans="1:11" x14ac:dyDescent="0.3">
      <c r="A43" t="s">
        <v>576</v>
      </c>
      <c r="B43" t="s">
        <v>577</v>
      </c>
      <c r="C43" t="s">
        <v>578</v>
      </c>
      <c r="D43" t="s">
        <v>412</v>
      </c>
      <c r="E43" t="s">
        <v>579</v>
      </c>
      <c r="F43" t="s">
        <v>580</v>
      </c>
      <c r="G43" t="s">
        <v>325</v>
      </c>
      <c r="H43" t="s">
        <v>581</v>
      </c>
      <c r="I43" t="s">
        <v>327</v>
      </c>
      <c r="J43" t="s">
        <v>582</v>
      </c>
      <c r="K43" t="s">
        <v>583</v>
      </c>
    </row>
    <row r="44" spans="1:11" x14ac:dyDescent="0.3">
      <c r="A44" t="s">
        <v>584</v>
      </c>
      <c r="B44" t="s">
        <v>585</v>
      </c>
      <c r="C44" t="s">
        <v>586</v>
      </c>
      <c r="D44" t="s">
        <v>297</v>
      </c>
      <c r="E44" t="s">
        <v>587</v>
      </c>
      <c r="F44" t="s">
        <v>588</v>
      </c>
      <c r="G44" t="s">
        <v>589</v>
      </c>
      <c r="H44" t="s">
        <v>590</v>
      </c>
      <c r="I44" t="s">
        <v>498</v>
      </c>
      <c r="J44" t="s">
        <v>591</v>
      </c>
      <c r="K44" t="s">
        <v>592</v>
      </c>
    </row>
    <row r="45" spans="1:11" x14ac:dyDescent="0.3">
      <c r="A45" t="s">
        <v>593</v>
      </c>
      <c r="B45" t="s">
        <v>594</v>
      </c>
      <c r="C45" t="s">
        <v>595</v>
      </c>
      <c r="D45" t="s">
        <v>245</v>
      </c>
      <c r="E45" t="s">
        <v>596</v>
      </c>
      <c r="F45" t="s">
        <v>597</v>
      </c>
      <c r="H45" t="s">
        <v>598</v>
      </c>
      <c r="I45" t="s">
        <v>203</v>
      </c>
      <c r="J45" t="s">
        <v>599</v>
      </c>
      <c r="K45" t="s">
        <v>600</v>
      </c>
    </row>
    <row r="46" spans="1:11" x14ac:dyDescent="0.3">
      <c r="A46" t="s">
        <v>601</v>
      </c>
      <c r="B46" t="s">
        <v>602</v>
      </c>
      <c r="C46" t="s">
        <v>603</v>
      </c>
      <c r="D46" t="s">
        <v>254</v>
      </c>
      <c r="E46" t="s">
        <v>604</v>
      </c>
      <c r="F46" t="s">
        <v>605</v>
      </c>
      <c r="G46" t="s">
        <v>606</v>
      </c>
      <c r="H46" t="s">
        <v>607</v>
      </c>
      <c r="I46" t="s">
        <v>498</v>
      </c>
      <c r="J46" t="s">
        <v>608</v>
      </c>
    </row>
    <row r="47" spans="1:11" x14ac:dyDescent="0.3">
      <c r="A47" t="s">
        <v>609</v>
      </c>
      <c r="B47" t="s">
        <v>610</v>
      </c>
      <c r="C47" t="s">
        <v>611</v>
      </c>
      <c r="D47" t="s">
        <v>322</v>
      </c>
      <c r="E47" t="s">
        <v>612</v>
      </c>
      <c r="F47" t="s">
        <v>613</v>
      </c>
      <c r="G47" t="s">
        <v>614</v>
      </c>
      <c r="H47" t="s">
        <v>615</v>
      </c>
      <c r="I47" t="s">
        <v>507</v>
      </c>
      <c r="J47" t="s">
        <v>616</v>
      </c>
      <c r="K47" t="s">
        <v>617</v>
      </c>
    </row>
    <row r="48" spans="1:11" x14ac:dyDescent="0.3">
      <c r="A48" t="s">
        <v>618</v>
      </c>
      <c r="B48" t="s">
        <v>619</v>
      </c>
      <c r="C48" t="s">
        <v>620</v>
      </c>
      <c r="D48" t="s">
        <v>254</v>
      </c>
      <c r="E48" t="s">
        <v>621</v>
      </c>
      <c r="F48" t="s">
        <v>622</v>
      </c>
      <c r="G48" t="s">
        <v>623</v>
      </c>
      <c r="H48" t="s">
        <v>624</v>
      </c>
      <c r="I48" t="s">
        <v>507</v>
      </c>
      <c r="J48" t="s">
        <v>625</v>
      </c>
      <c r="K48" t="s">
        <v>626</v>
      </c>
    </row>
    <row r="49" spans="1:11" x14ac:dyDescent="0.3">
      <c r="A49" t="s">
        <v>627</v>
      </c>
      <c r="B49" t="s">
        <v>628</v>
      </c>
      <c r="C49" t="s">
        <v>629</v>
      </c>
      <c r="D49" t="s">
        <v>403</v>
      </c>
      <c r="E49" t="s">
        <v>630</v>
      </c>
      <c r="F49" t="s">
        <v>631</v>
      </c>
      <c r="G49" t="s">
        <v>496</v>
      </c>
      <c r="H49" t="s">
        <v>632</v>
      </c>
      <c r="I49" t="s">
        <v>498</v>
      </c>
      <c r="J49" t="s">
        <v>633</v>
      </c>
      <c r="K49" t="s">
        <v>634</v>
      </c>
    </row>
    <row r="50" spans="1:11" x14ac:dyDescent="0.3">
      <c r="A50" t="s">
        <v>635</v>
      </c>
      <c r="B50" t="s">
        <v>636</v>
      </c>
      <c r="C50" t="s">
        <v>637</v>
      </c>
      <c r="D50" t="s">
        <v>297</v>
      </c>
      <c r="E50" t="s">
        <v>638</v>
      </c>
      <c r="F50" t="s">
        <v>639</v>
      </c>
      <c r="H50" t="s">
        <v>640</v>
      </c>
      <c r="I50" t="s">
        <v>213</v>
      </c>
      <c r="J50" t="s">
        <v>641</v>
      </c>
      <c r="K50" t="s">
        <v>642</v>
      </c>
    </row>
    <row r="51" spans="1:11" x14ac:dyDescent="0.3">
      <c r="A51" t="s">
        <v>643</v>
      </c>
      <c r="B51" t="s">
        <v>644</v>
      </c>
      <c r="C51" t="s">
        <v>645</v>
      </c>
      <c r="D51" t="s">
        <v>339</v>
      </c>
      <c r="E51" t="s">
        <v>646</v>
      </c>
      <c r="F51" t="s">
        <v>647</v>
      </c>
      <c r="H51" t="s">
        <v>648</v>
      </c>
      <c r="I51" t="s">
        <v>649</v>
      </c>
      <c r="J51" t="s">
        <v>650</v>
      </c>
      <c r="K51" t="s">
        <v>651</v>
      </c>
    </row>
    <row r="52" spans="1:11" x14ac:dyDescent="0.3">
      <c r="A52" t="s">
        <v>652</v>
      </c>
      <c r="B52" t="s">
        <v>653</v>
      </c>
      <c r="C52" t="s">
        <v>654</v>
      </c>
      <c r="D52" t="s">
        <v>412</v>
      </c>
      <c r="E52" t="s">
        <v>655</v>
      </c>
      <c r="F52" t="s">
        <v>656</v>
      </c>
      <c r="G52" t="s">
        <v>657</v>
      </c>
      <c r="H52" t="s">
        <v>658</v>
      </c>
      <c r="I52" t="s">
        <v>327</v>
      </c>
      <c r="J52" t="s">
        <v>659</v>
      </c>
      <c r="K52" t="s">
        <v>660</v>
      </c>
    </row>
    <row r="53" spans="1:11" x14ac:dyDescent="0.3">
      <c r="A53" t="s">
        <v>661</v>
      </c>
      <c r="B53" t="s">
        <v>662</v>
      </c>
      <c r="C53" t="s">
        <v>663</v>
      </c>
      <c r="D53" t="s">
        <v>412</v>
      </c>
      <c r="E53" t="s">
        <v>664</v>
      </c>
      <c r="F53" t="s">
        <v>665</v>
      </c>
      <c r="H53" t="s">
        <v>666</v>
      </c>
      <c r="I53" t="s">
        <v>203</v>
      </c>
      <c r="J53" t="s">
        <v>667</v>
      </c>
    </row>
    <row r="54" spans="1:11" x14ac:dyDescent="0.3">
      <c r="A54" t="s">
        <v>668</v>
      </c>
      <c r="B54" t="s">
        <v>669</v>
      </c>
      <c r="C54" t="s">
        <v>670</v>
      </c>
      <c r="D54" t="s">
        <v>363</v>
      </c>
      <c r="E54" t="s">
        <v>671</v>
      </c>
      <c r="F54" t="s">
        <v>271</v>
      </c>
      <c r="H54" t="s">
        <v>672</v>
      </c>
      <c r="I54" t="s">
        <v>273</v>
      </c>
      <c r="J54" t="s">
        <v>673</v>
      </c>
      <c r="K54" t="s">
        <v>674</v>
      </c>
    </row>
    <row r="55" spans="1:11" x14ac:dyDescent="0.3">
      <c r="A55" t="s">
        <v>675</v>
      </c>
      <c r="B55" t="s">
        <v>676</v>
      </c>
      <c r="C55" t="s">
        <v>677</v>
      </c>
      <c r="D55" t="s">
        <v>339</v>
      </c>
      <c r="E55" t="s">
        <v>678</v>
      </c>
      <c r="F55" t="s">
        <v>341</v>
      </c>
      <c r="H55" t="s">
        <v>342</v>
      </c>
      <c r="I55" t="s">
        <v>343</v>
      </c>
      <c r="J55" t="s">
        <v>679</v>
      </c>
      <c r="K55" t="s">
        <v>680</v>
      </c>
    </row>
    <row r="56" spans="1:11" x14ac:dyDescent="0.3">
      <c r="A56" t="s">
        <v>681</v>
      </c>
      <c r="B56" t="s">
        <v>682</v>
      </c>
      <c r="C56" t="s">
        <v>683</v>
      </c>
      <c r="D56" t="s">
        <v>245</v>
      </c>
      <c r="E56" t="s">
        <v>684</v>
      </c>
      <c r="F56" t="s">
        <v>685</v>
      </c>
      <c r="G56" t="s">
        <v>686</v>
      </c>
      <c r="H56" t="s">
        <v>687</v>
      </c>
      <c r="I56" t="s">
        <v>498</v>
      </c>
      <c r="J56" t="s">
        <v>688</v>
      </c>
      <c r="K56" t="s">
        <v>689</v>
      </c>
    </row>
    <row r="57" spans="1:11" x14ac:dyDescent="0.3">
      <c r="A57" t="s">
        <v>690</v>
      </c>
      <c r="B57" t="s">
        <v>691</v>
      </c>
      <c r="C57" t="s">
        <v>692</v>
      </c>
      <c r="D57" t="s">
        <v>254</v>
      </c>
      <c r="E57" t="s">
        <v>693</v>
      </c>
      <c r="F57" t="s">
        <v>694</v>
      </c>
      <c r="H57" t="s">
        <v>695</v>
      </c>
      <c r="I57" t="s">
        <v>203</v>
      </c>
      <c r="J57" t="s">
        <v>696</v>
      </c>
      <c r="K57" t="s">
        <v>697</v>
      </c>
    </row>
    <row r="58" spans="1:11" x14ac:dyDescent="0.3">
      <c r="A58" t="s">
        <v>698</v>
      </c>
      <c r="B58" t="s">
        <v>699</v>
      </c>
      <c r="C58" t="s">
        <v>700</v>
      </c>
      <c r="D58" t="s">
        <v>254</v>
      </c>
      <c r="E58" t="s">
        <v>701</v>
      </c>
      <c r="F58" t="s">
        <v>702</v>
      </c>
      <c r="H58" t="s">
        <v>703</v>
      </c>
      <c r="I58" t="s">
        <v>201</v>
      </c>
      <c r="J58" t="s">
        <v>704</v>
      </c>
      <c r="K58" t="s">
        <v>705</v>
      </c>
    </row>
    <row r="59" spans="1:11" x14ac:dyDescent="0.3">
      <c r="A59" t="s">
        <v>706</v>
      </c>
      <c r="B59" t="s">
        <v>707</v>
      </c>
      <c r="C59" t="s">
        <v>708</v>
      </c>
      <c r="D59" t="s">
        <v>245</v>
      </c>
      <c r="E59" t="s">
        <v>709</v>
      </c>
      <c r="F59" t="s">
        <v>256</v>
      </c>
      <c r="H59" t="s">
        <v>710</v>
      </c>
      <c r="I59" t="s">
        <v>258</v>
      </c>
      <c r="J59" t="s">
        <v>711</v>
      </c>
      <c r="K59" t="s">
        <v>712</v>
      </c>
    </row>
    <row r="60" spans="1:11" x14ac:dyDescent="0.3">
      <c r="A60" t="s">
        <v>713</v>
      </c>
      <c r="B60" t="s">
        <v>714</v>
      </c>
      <c r="C60" t="s">
        <v>715</v>
      </c>
      <c r="D60" t="s">
        <v>403</v>
      </c>
      <c r="E60" t="s">
        <v>716</v>
      </c>
      <c r="F60" t="s">
        <v>717</v>
      </c>
      <c r="H60" t="s">
        <v>718</v>
      </c>
      <c r="I60" t="s">
        <v>216</v>
      </c>
      <c r="J60" t="s">
        <v>719</v>
      </c>
      <c r="K60" t="s">
        <v>720</v>
      </c>
    </row>
    <row r="61" spans="1:11" x14ac:dyDescent="0.3">
      <c r="A61" t="s">
        <v>721</v>
      </c>
      <c r="B61" t="s">
        <v>722</v>
      </c>
      <c r="C61" t="s">
        <v>723</v>
      </c>
      <c r="D61" t="s">
        <v>245</v>
      </c>
      <c r="E61" t="s">
        <v>724</v>
      </c>
      <c r="F61" t="s">
        <v>464</v>
      </c>
      <c r="H61" t="s">
        <v>725</v>
      </c>
      <c r="I61" t="s">
        <v>466</v>
      </c>
      <c r="J61" t="s">
        <v>726</v>
      </c>
    </row>
    <row r="62" spans="1:11" x14ac:dyDescent="0.3">
      <c r="A62" t="s">
        <v>727</v>
      </c>
      <c r="B62" t="s">
        <v>728</v>
      </c>
      <c r="C62" t="s">
        <v>729</v>
      </c>
      <c r="D62" t="s">
        <v>322</v>
      </c>
      <c r="E62" t="s">
        <v>730</v>
      </c>
      <c r="F62" t="s">
        <v>514</v>
      </c>
      <c r="G62" t="s">
        <v>515</v>
      </c>
      <c r="H62" t="s">
        <v>731</v>
      </c>
      <c r="I62" t="s">
        <v>368</v>
      </c>
      <c r="J62" t="s">
        <v>732</v>
      </c>
      <c r="K62" t="s">
        <v>733</v>
      </c>
    </row>
    <row r="63" spans="1:11" x14ac:dyDescent="0.3">
      <c r="A63" t="s">
        <v>734</v>
      </c>
      <c r="B63" t="s">
        <v>735</v>
      </c>
      <c r="C63" t="s">
        <v>736</v>
      </c>
      <c r="D63" t="s">
        <v>412</v>
      </c>
      <c r="E63" t="s">
        <v>737</v>
      </c>
      <c r="F63" t="s">
        <v>365</v>
      </c>
      <c r="G63" t="s">
        <v>366</v>
      </c>
      <c r="H63" t="s">
        <v>738</v>
      </c>
      <c r="I63" t="s">
        <v>368</v>
      </c>
      <c r="J63" t="s">
        <v>739</v>
      </c>
    </row>
    <row r="64" spans="1:11" x14ac:dyDescent="0.3">
      <c r="A64" t="s">
        <v>740</v>
      </c>
      <c r="B64" t="s">
        <v>741</v>
      </c>
      <c r="C64" t="s">
        <v>742</v>
      </c>
      <c r="D64" t="s">
        <v>322</v>
      </c>
      <c r="E64" t="s">
        <v>743</v>
      </c>
      <c r="F64" t="s">
        <v>744</v>
      </c>
      <c r="H64" t="s">
        <v>745</v>
      </c>
      <c r="I64" t="s">
        <v>203</v>
      </c>
      <c r="J64" t="s">
        <v>746</v>
      </c>
    </row>
    <row r="65" spans="1:11" x14ac:dyDescent="0.3">
      <c r="A65" t="s">
        <v>747</v>
      </c>
      <c r="B65" t="s">
        <v>748</v>
      </c>
      <c r="C65" t="s">
        <v>749</v>
      </c>
      <c r="D65" t="s">
        <v>245</v>
      </c>
      <c r="E65" t="s">
        <v>750</v>
      </c>
      <c r="F65" t="s">
        <v>341</v>
      </c>
      <c r="H65" t="s">
        <v>342</v>
      </c>
      <c r="I65" t="s">
        <v>343</v>
      </c>
      <c r="J65" t="s">
        <v>751</v>
      </c>
      <c r="K65" t="s">
        <v>752</v>
      </c>
    </row>
    <row r="66" spans="1:11" x14ac:dyDescent="0.3">
      <c r="A66" t="s">
        <v>753</v>
      </c>
      <c r="B66" t="s">
        <v>754</v>
      </c>
      <c r="C66" t="s">
        <v>755</v>
      </c>
      <c r="D66" t="s">
        <v>756</v>
      </c>
      <c r="E66" t="s">
        <v>757</v>
      </c>
      <c r="F66" t="s">
        <v>758</v>
      </c>
      <c r="G66" t="s">
        <v>759</v>
      </c>
      <c r="H66" t="s">
        <v>760</v>
      </c>
      <c r="I66" t="s">
        <v>498</v>
      </c>
      <c r="J66" t="s">
        <v>761</v>
      </c>
      <c r="K66" t="s">
        <v>762</v>
      </c>
    </row>
    <row r="67" spans="1:11" x14ac:dyDescent="0.3">
      <c r="A67" t="s">
        <v>763</v>
      </c>
      <c r="B67" t="s">
        <v>764</v>
      </c>
      <c r="C67" t="s">
        <v>765</v>
      </c>
      <c r="D67" t="s">
        <v>363</v>
      </c>
      <c r="E67" t="s">
        <v>766</v>
      </c>
      <c r="F67" t="s">
        <v>767</v>
      </c>
      <c r="H67" t="s">
        <v>768</v>
      </c>
      <c r="I67" t="s">
        <v>213</v>
      </c>
      <c r="J67" t="s">
        <v>769</v>
      </c>
      <c r="K67" t="s">
        <v>770</v>
      </c>
    </row>
    <row r="68" spans="1:11" x14ac:dyDescent="0.3">
      <c r="A68" t="s">
        <v>771</v>
      </c>
      <c r="B68" t="s">
        <v>772</v>
      </c>
      <c r="C68" t="s">
        <v>773</v>
      </c>
      <c r="D68" t="s">
        <v>426</v>
      </c>
      <c r="E68" t="s">
        <v>774</v>
      </c>
      <c r="F68" t="s">
        <v>514</v>
      </c>
      <c r="G68" t="s">
        <v>515</v>
      </c>
      <c r="H68" t="s">
        <v>775</v>
      </c>
      <c r="I68" t="s">
        <v>368</v>
      </c>
      <c r="J68" t="s">
        <v>776</v>
      </c>
    </row>
    <row r="69" spans="1:11" x14ac:dyDescent="0.3">
      <c r="A69" t="s">
        <v>777</v>
      </c>
      <c r="B69" t="s">
        <v>778</v>
      </c>
      <c r="C69" t="s">
        <v>779</v>
      </c>
      <c r="D69" t="s">
        <v>403</v>
      </c>
      <c r="E69" t="s">
        <v>780</v>
      </c>
      <c r="F69" t="s">
        <v>781</v>
      </c>
      <c r="H69" t="s">
        <v>782</v>
      </c>
      <c r="I69" t="s">
        <v>219</v>
      </c>
      <c r="J69" t="s">
        <v>783</v>
      </c>
    </row>
    <row r="70" spans="1:11" x14ac:dyDescent="0.3">
      <c r="A70" t="s">
        <v>784</v>
      </c>
      <c r="B70" t="s">
        <v>785</v>
      </c>
      <c r="C70" t="s">
        <v>786</v>
      </c>
      <c r="D70" t="s">
        <v>322</v>
      </c>
      <c r="E70" t="s">
        <v>787</v>
      </c>
      <c r="F70" t="s">
        <v>307</v>
      </c>
      <c r="H70" t="s">
        <v>788</v>
      </c>
      <c r="I70" t="s">
        <v>215</v>
      </c>
      <c r="J70" t="s">
        <v>789</v>
      </c>
      <c r="K70" t="s">
        <v>790</v>
      </c>
    </row>
    <row r="71" spans="1:11" x14ac:dyDescent="0.3">
      <c r="A71" t="s">
        <v>791</v>
      </c>
      <c r="B71" t="s">
        <v>792</v>
      </c>
      <c r="C71" t="s">
        <v>793</v>
      </c>
      <c r="D71" t="s">
        <v>254</v>
      </c>
      <c r="E71" t="s">
        <v>794</v>
      </c>
      <c r="F71" t="s">
        <v>795</v>
      </c>
      <c r="H71" t="s">
        <v>796</v>
      </c>
      <c r="I71" t="s">
        <v>797</v>
      </c>
      <c r="J71" t="s">
        <v>798</v>
      </c>
      <c r="K71" t="s">
        <v>799</v>
      </c>
    </row>
    <row r="72" spans="1:11" x14ac:dyDescent="0.3">
      <c r="A72" t="s">
        <v>800</v>
      </c>
      <c r="B72" t="s">
        <v>801</v>
      </c>
      <c r="C72" t="s">
        <v>802</v>
      </c>
      <c r="D72" t="s">
        <v>245</v>
      </c>
      <c r="E72" t="s">
        <v>803</v>
      </c>
      <c r="F72" t="s">
        <v>804</v>
      </c>
      <c r="G72" t="s">
        <v>805</v>
      </c>
      <c r="H72" t="s">
        <v>806</v>
      </c>
      <c r="I72" t="s">
        <v>498</v>
      </c>
      <c r="J72" t="s">
        <v>807</v>
      </c>
    </row>
    <row r="73" spans="1:11" x14ac:dyDescent="0.3">
      <c r="A73" t="s">
        <v>808</v>
      </c>
      <c r="B73" t="s">
        <v>809</v>
      </c>
      <c r="C73" t="s">
        <v>810</v>
      </c>
      <c r="D73" t="s">
        <v>403</v>
      </c>
      <c r="E73" t="s">
        <v>811</v>
      </c>
      <c r="F73" t="s">
        <v>271</v>
      </c>
      <c r="H73" t="s">
        <v>812</v>
      </c>
      <c r="I73" t="s">
        <v>273</v>
      </c>
      <c r="J73" t="s">
        <v>813</v>
      </c>
      <c r="K73" t="s">
        <v>814</v>
      </c>
    </row>
    <row r="74" spans="1:11" x14ac:dyDescent="0.3">
      <c r="A74" t="s">
        <v>815</v>
      </c>
      <c r="B74" t="s">
        <v>816</v>
      </c>
      <c r="C74" t="s">
        <v>817</v>
      </c>
      <c r="D74" t="s">
        <v>254</v>
      </c>
      <c r="E74" t="s">
        <v>818</v>
      </c>
      <c r="F74" t="s">
        <v>819</v>
      </c>
      <c r="H74" t="s">
        <v>820</v>
      </c>
      <c r="I74" t="s">
        <v>821</v>
      </c>
      <c r="J74" t="s">
        <v>822</v>
      </c>
      <c r="K74" t="s">
        <v>823</v>
      </c>
    </row>
    <row r="75" spans="1:11" x14ac:dyDescent="0.3">
      <c r="A75" t="s">
        <v>824</v>
      </c>
      <c r="B75" t="s">
        <v>825</v>
      </c>
      <c r="C75" t="s">
        <v>826</v>
      </c>
      <c r="D75" t="s">
        <v>297</v>
      </c>
      <c r="E75" t="s">
        <v>827</v>
      </c>
      <c r="F75" t="s">
        <v>702</v>
      </c>
      <c r="H75" t="s">
        <v>828</v>
      </c>
      <c r="I75" t="s">
        <v>201</v>
      </c>
      <c r="J75" t="s">
        <v>829</v>
      </c>
      <c r="K75" t="s">
        <v>830</v>
      </c>
    </row>
    <row r="76" spans="1:11" x14ac:dyDescent="0.3">
      <c r="A76" t="s">
        <v>831</v>
      </c>
      <c r="B76" t="s">
        <v>832</v>
      </c>
      <c r="C76" t="s">
        <v>833</v>
      </c>
      <c r="D76" t="s">
        <v>403</v>
      </c>
      <c r="E76" t="s">
        <v>834</v>
      </c>
      <c r="F76" t="s">
        <v>835</v>
      </c>
      <c r="G76" t="s">
        <v>836</v>
      </c>
      <c r="H76" t="s">
        <v>837</v>
      </c>
      <c r="I76" t="s">
        <v>498</v>
      </c>
      <c r="J76" t="s">
        <v>838</v>
      </c>
      <c r="K76" t="s">
        <v>839</v>
      </c>
    </row>
    <row r="77" spans="1:11" x14ac:dyDescent="0.3">
      <c r="A77" t="s">
        <v>840</v>
      </c>
      <c r="B77" t="s">
        <v>841</v>
      </c>
      <c r="C77" t="s">
        <v>842</v>
      </c>
      <c r="D77" t="s">
        <v>322</v>
      </c>
      <c r="E77" t="s">
        <v>843</v>
      </c>
      <c r="F77" t="s">
        <v>844</v>
      </c>
      <c r="H77" t="s">
        <v>845</v>
      </c>
      <c r="I77" t="s">
        <v>649</v>
      </c>
      <c r="J77" t="s">
        <v>846</v>
      </c>
      <c r="K77" t="s">
        <v>847</v>
      </c>
    </row>
    <row r="78" spans="1:11" x14ac:dyDescent="0.3">
      <c r="A78" t="s">
        <v>848</v>
      </c>
      <c r="B78" t="s">
        <v>849</v>
      </c>
      <c r="C78" t="s">
        <v>850</v>
      </c>
      <c r="D78" t="s">
        <v>297</v>
      </c>
      <c r="E78" t="s">
        <v>851</v>
      </c>
      <c r="F78" t="s">
        <v>631</v>
      </c>
      <c r="G78" t="s">
        <v>496</v>
      </c>
      <c r="H78" t="s">
        <v>852</v>
      </c>
      <c r="I78" t="s">
        <v>498</v>
      </c>
      <c r="J78" t="s">
        <v>853</v>
      </c>
    </row>
    <row r="79" spans="1:11" x14ac:dyDescent="0.3">
      <c r="A79" t="s">
        <v>854</v>
      </c>
      <c r="B79" t="s">
        <v>855</v>
      </c>
      <c r="C79" t="s">
        <v>856</v>
      </c>
      <c r="D79" t="s">
        <v>412</v>
      </c>
      <c r="E79" t="s">
        <v>857</v>
      </c>
      <c r="F79" t="s">
        <v>858</v>
      </c>
      <c r="G79" t="s">
        <v>859</v>
      </c>
      <c r="H79" t="s">
        <v>860</v>
      </c>
      <c r="I79" t="s">
        <v>498</v>
      </c>
      <c r="J79" t="s">
        <v>861</v>
      </c>
      <c r="K79" t="s">
        <v>862</v>
      </c>
    </row>
    <row r="80" spans="1:11" x14ac:dyDescent="0.3">
      <c r="A80" t="s">
        <v>863</v>
      </c>
      <c r="B80" t="s">
        <v>864</v>
      </c>
      <c r="C80" t="s">
        <v>865</v>
      </c>
      <c r="D80" t="s">
        <v>297</v>
      </c>
      <c r="E80" t="s">
        <v>866</v>
      </c>
      <c r="F80" t="s">
        <v>867</v>
      </c>
      <c r="H80" t="s">
        <v>868</v>
      </c>
      <c r="I80" t="s">
        <v>203</v>
      </c>
      <c r="J80" t="s">
        <v>869</v>
      </c>
      <c r="K80" t="s">
        <v>870</v>
      </c>
    </row>
    <row r="81" spans="1:11" x14ac:dyDescent="0.3">
      <c r="A81" t="s">
        <v>871</v>
      </c>
      <c r="B81" t="s">
        <v>872</v>
      </c>
      <c r="C81" t="s">
        <v>873</v>
      </c>
      <c r="D81" t="s">
        <v>254</v>
      </c>
      <c r="E81" t="s">
        <v>874</v>
      </c>
      <c r="F81" t="s">
        <v>256</v>
      </c>
      <c r="H81" t="s">
        <v>710</v>
      </c>
      <c r="I81" t="s">
        <v>258</v>
      </c>
      <c r="J81" t="s">
        <v>875</v>
      </c>
    </row>
    <row r="82" spans="1:11" x14ac:dyDescent="0.3">
      <c r="A82" t="s">
        <v>876</v>
      </c>
      <c r="B82" t="s">
        <v>877</v>
      </c>
      <c r="C82" t="s">
        <v>878</v>
      </c>
      <c r="D82" t="s">
        <v>245</v>
      </c>
      <c r="E82" t="s">
        <v>879</v>
      </c>
      <c r="F82" t="s">
        <v>365</v>
      </c>
      <c r="G82" t="s">
        <v>366</v>
      </c>
      <c r="H82" t="s">
        <v>880</v>
      </c>
      <c r="I82" t="s">
        <v>368</v>
      </c>
      <c r="J82" t="s">
        <v>881</v>
      </c>
      <c r="K82" t="s">
        <v>882</v>
      </c>
    </row>
    <row r="83" spans="1:11" x14ac:dyDescent="0.3">
      <c r="A83" t="s">
        <v>883</v>
      </c>
      <c r="B83" t="s">
        <v>884</v>
      </c>
      <c r="C83" t="s">
        <v>885</v>
      </c>
      <c r="D83" t="s">
        <v>363</v>
      </c>
      <c r="E83" t="s">
        <v>886</v>
      </c>
      <c r="F83" t="s">
        <v>887</v>
      </c>
      <c r="G83" t="s">
        <v>589</v>
      </c>
      <c r="H83" t="s">
        <v>888</v>
      </c>
      <c r="I83" t="s">
        <v>498</v>
      </c>
      <c r="J83" t="s">
        <v>889</v>
      </c>
      <c r="K83" t="s">
        <v>890</v>
      </c>
    </row>
    <row r="84" spans="1:11" x14ac:dyDescent="0.3">
      <c r="A84" t="s">
        <v>891</v>
      </c>
      <c r="B84" t="s">
        <v>892</v>
      </c>
      <c r="C84" t="s">
        <v>893</v>
      </c>
      <c r="D84" t="s">
        <v>403</v>
      </c>
      <c r="E84" t="s">
        <v>894</v>
      </c>
      <c r="F84" t="s">
        <v>895</v>
      </c>
      <c r="H84" t="s">
        <v>896</v>
      </c>
      <c r="I84" t="s">
        <v>821</v>
      </c>
      <c r="J84" t="s">
        <v>897</v>
      </c>
      <c r="K84" t="s">
        <v>898</v>
      </c>
    </row>
    <row r="85" spans="1:11" x14ac:dyDescent="0.3">
      <c r="A85" t="s">
        <v>899</v>
      </c>
      <c r="B85" t="s">
        <v>900</v>
      </c>
      <c r="C85" t="s">
        <v>901</v>
      </c>
      <c r="D85" t="s">
        <v>339</v>
      </c>
      <c r="E85" t="s">
        <v>902</v>
      </c>
      <c r="F85" t="s">
        <v>903</v>
      </c>
      <c r="H85" t="s">
        <v>904</v>
      </c>
      <c r="I85" t="s">
        <v>201</v>
      </c>
      <c r="J85" t="s">
        <v>905</v>
      </c>
      <c r="K85" t="s">
        <v>906</v>
      </c>
    </row>
    <row r="86" spans="1:11" x14ac:dyDescent="0.3">
      <c r="A86" t="s">
        <v>907</v>
      </c>
      <c r="B86" t="s">
        <v>908</v>
      </c>
      <c r="C86" t="s">
        <v>909</v>
      </c>
      <c r="D86" t="s">
        <v>322</v>
      </c>
      <c r="E86" t="s">
        <v>910</v>
      </c>
      <c r="F86" t="s">
        <v>911</v>
      </c>
      <c r="H86" t="s">
        <v>912</v>
      </c>
      <c r="I86" t="s">
        <v>201</v>
      </c>
      <c r="J86" t="s">
        <v>913</v>
      </c>
      <c r="K86" t="s">
        <v>914</v>
      </c>
    </row>
    <row r="87" spans="1:11" x14ac:dyDescent="0.3">
      <c r="A87" t="s">
        <v>915</v>
      </c>
      <c r="B87" t="s">
        <v>916</v>
      </c>
      <c r="C87" t="s">
        <v>917</v>
      </c>
      <c r="D87" t="s">
        <v>245</v>
      </c>
      <c r="E87" t="s">
        <v>918</v>
      </c>
      <c r="F87" t="s">
        <v>919</v>
      </c>
      <c r="H87" t="s">
        <v>920</v>
      </c>
      <c r="I87" t="s">
        <v>203</v>
      </c>
      <c r="J87" t="s">
        <v>921</v>
      </c>
      <c r="K87" t="s">
        <v>922</v>
      </c>
    </row>
    <row r="88" spans="1:11" x14ac:dyDescent="0.3">
      <c r="A88" t="s">
        <v>923</v>
      </c>
      <c r="B88" t="s">
        <v>924</v>
      </c>
      <c r="C88" t="s">
        <v>925</v>
      </c>
      <c r="D88" t="s">
        <v>322</v>
      </c>
      <c r="E88" t="s">
        <v>926</v>
      </c>
      <c r="F88" t="s">
        <v>927</v>
      </c>
      <c r="H88" t="s">
        <v>928</v>
      </c>
      <c r="I88" t="s">
        <v>929</v>
      </c>
      <c r="J88" t="s">
        <v>930</v>
      </c>
      <c r="K88" t="s">
        <v>930</v>
      </c>
    </row>
    <row r="89" spans="1:11" x14ac:dyDescent="0.3">
      <c r="A89" t="s">
        <v>931</v>
      </c>
      <c r="B89" t="s">
        <v>932</v>
      </c>
      <c r="C89" t="s">
        <v>933</v>
      </c>
      <c r="D89" t="s">
        <v>403</v>
      </c>
      <c r="E89" t="s">
        <v>934</v>
      </c>
      <c r="F89" t="s">
        <v>935</v>
      </c>
      <c r="G89" t="s">
        <v>366</v>
      </c>
      <c r="H89" t="s">
        <v>936</v>
      </c>
      <c r="I89" t="s">
        <v>368</v>
      </c>
      <c r="J89" t="s">
        <v>937</v>
      </c>
    </row>
    <row r="90" spans="1:11" x14ac:dyDescent="0.3">
      <c r="A90" t="s">
        <v>938</v>
      </c>
      <c r="B90" t="s">
        <v>939</v>
      </c>
      <c r="C90" t="s">
        <v>940</v>
      </c>
      <c r="D90" t="s">
        <v>254</v>
      </c>
      <c r="E90" t="s">
        <v>941</v>
      </c>
      <c r="F90" t="s">
        <v>942</v>
      </c>
      <c r="G90" t="s">
        <v>589</v>
      </c>
      <c r="H90" t="s">
        <v>943</v>
      </c>
      <c r="I90" t="s">
        <v>498</v>
      </c>
      <c r="J90" t="s">
        <v>944</v>
      </c>
      <c r="K90" t="s">
        <v>945</v>
      </c>
    </row>
    <row r="91" spans="1:11" x14ac:dyDescent="0.3">
      <c r="A91" t="s">
        <v>946</v>
      </c>
      <c r="B91" t="s">
        <v>947</v>
      </c>
      <c r="C91" t="s">
        <v>948</v>
      </c>
      <c r="D91" t="s">
        <v>949</v>
      </c>
      <c r="E91" t="s">
        <v>950</v>
      </c>
      <c r="F91" t="s">
        <v>951</v>
      </c>
      <c r="H91" t="s">
        <v>952</v>
      </c>
      <c r="I91" t="s">
        <v>929</v>
      </c>
      <c r="J91" t="s">
        <v>953</v>
      </c>
      <c r="K91" t="s">
        <v>953</v>
      </c>
    </row>
    <row r="92" spans="1:11" x14ac:dyDescent="0.3">
      <c r="A92" t="s">
        <v>954</v>
      </c>
      <c r="B92" t="s">
        <v>955</v>
      </c>
      <c r="C92" t="s">
        <v>956</v>
      </c>
      <c r="D92" t="s">
        <v>254</v>
      </c>
      <c r="E92" t="s">
        <v>957</v>
      </c>
      <c r="F92" t="s">
        <v>958</v>
      </c>
      <c r="H92" t="s">
        <v>959</v>
      </c>
      <c r="I92" t="s">
        <v>960</v>
      </c>
      <c r="J92" t="s">
        <v>961</v>
      </c>
      <c r="K92" t="s">
        <v>961</v>
      </c>
    </row>
  </sheetData>
  <pageMargins left="0.7" right="0.7" top="0.75" bottom="0.75" header="0.3" footer="0.3"/>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F9549-73DF-460E-8B88-0136DA0E598B}">
  <dimension ref="A1:C9"/>
  <sheetViews>
    <sheetView workbookViewId="0">
      <selection activeCell="C24" sqref="C24"/>
    </sheetView>
  </sheetViews>
  <sheetFormatPr defaultRowHeight="14" x14ac:dyDescent="0.3"/>
  <cols>
    <col min="1" max="1" width="13.1796875" bestFit="1" customWidth="1"/>
    <col min="2" max="2" width="16.1796875" bestFit="1" customWidth="1"/>
    <col min="3" max="3" width="48.81640625" bestFit="1" customWidth="1"/>
  </cols>
  <sheetData>
    <row r="1" spans="1:3" x14ac:dyDescent="0.3">
      <c r="A1" t="s">
        <v>2213</v>
      </c>
      <c r="B1" t="s">
        <v>2214</v>
      </c>
      <c r="C1" t="s">
        <v>2215</v>
      </c>
    </row>
    <row r="2" spans="1:3" x14ac:dyDescent="0.3">
      <c r="A2">
        <v>1</v>
      </c>
      <c r="B2" t="s">
        <v>2216</v>
      </c>
      <c r="C2" t="s">
        <v>2217</v>
      </c>
    </row>
    <row r="3" spans="1:3" x14ac:dyDescent="0.3">
      <c r="A3">
        <v>2</v>
      </c>
      <c r="B3" t="s">
        <v>2218</v>
      </c>
      <c r="C3" t="s">
        <v>2219</v>
      </c>
    </row>
    <row r="4" spans="1:3" x14ac:dyDescent="0.3">
      <c r="A4">
        <v>3</v>
      </c>
      <c r="B4" t="s">
        <v>2220</v>
      </c>
      <c r="C4" t="s">
        <v>2221</v>
      </c>
    </row>
    <row r="5" spans="1:3" x14ac:dyDescent="0.3">
      <c r="A5">
        <v>4</v>
      </c>
      <c r="B5" t="s">
        <v>2222</v>
      </c>
      <c r="C5" t="s">
        <v>2223</v>
      </c>
    </row>
    <row r="6" spans="1:3" x14ac:dyDescent="0.3">
      <c r="A6">
        <v>5</v>
      </c>
      <c r="B6" t="s">
        <v>2224</v>
      </c>
      <c r="C6" t="s">
        <v>2225</v>
      </c>
    </row>
    <row r="7" spans="1:3" x14ac:dyDescent="0.3">
      <c r="A7">
        <v>6</v>
      </c>
      <c r="B7" t="s">
        <v>2226</v>
      </c>
      <c r="C7" t="s">
        <v>2227</v>
      </c>
    </row>
    <row r="8" spans="1:3" x14ac:dyDescent="0.3">
      <c r="A8">
        <v>7</v>
      </c>
      <c r="B8" t="s">
        <v>2228</v>
      </c>
      <c r="C8" t="s">
        <v>2229</v>
      </c>
    </row>
    <row r="9" spans="1:3" x14ac:dyDescent="0.3">
      <c r="A9">
        <v>8</v>
      </c>
      <c r="B9" t="s">
        <v>2230</v>
      </c>
      <c r="C9" t="s">
        <v>2231</v>
      </c>
    </row>
  </sheetData>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A26EB-735B-48E9-BA1C-9619C5D8228E}">
  <dimension ref="A1:D30"/>
  <sheetViews>
    <sheetView workbookViewId="0">
      <pane xSplit="1" ySplit="3" topLeftCell="B4" activePane="bottomRight" state="frozen"/>
      <selection activeCell="C24" sqref="C24"/>
      <selection pane="topRight" activeCell="C24" sqref="C24"/>
      <selection pane="bottomLeft" activeCell="C24" sqref="C24"/>
      <selection pane="bottomRight" activeCell="B1" sqref="B1:B1048576"/>
    </sheetView>
  </sheetViews>
  <sheetFormatPr defaultColWidth="8.81640625" defaultRowHeight="14.5" x14ac:dyDescent="0.35"/>
  <cols>
    <col min="1" max="1" width="8.81640625" style="148"/>
    <col min="2" max="2" width="8.90625" style="148" customWidth="1"/>
    <col min="3" max="3" width="22.54296875" style="148" customWidth="1"/>
    <col min="4" max="4" width="90.81640625" style="148" bestFit="1" customWidth="1"/>
    <col min="5" max="16384" width="8.81640625" style="148"/>
  </cols>
  <sheetData>
    <row r="1" spans="1:4" x14ac:dyDescent="0.35">
      <c r="A1" s="148" t="s">
        <v>2765</v>
      </c>
    </row>
    <row r="3" spans="1:4" x14ac:dyDescent="0.35">
      <c r="B3" s="148" t="s">
        <v>2766</v>
      </c>
      <c r="C3" s="148" t="s">
        <v>2767</v>
      </c>
      <c r="D3" s="148" t="s">
        <v>2768</v>
      </c>
    </row>
    <row r="4" spans="1:4" x14ac:dyDescent="0.35">
      <c r="B4" s="148" t="s">
        <v>2769</v>
      </c>
      <c r="C4" s="148" t="s">
        <v>2770</v>
      </c>
      <c r="D4" s="148" t="s">
        <v>2771</v>
      </c>
    </row>
    <row r="5" spans="1:4" x14ac:dyDescent="0.35">
      <c r="B5" s="148" t="s">
        <v>2769</v>
      </c>
      <c r="C5" s="148" t="s">
        <v>2770</v>
      </c>
      <c r="D5" s="148" t="s">
        <v>2772</v>
      </c>
    </row>
    <row r="6" spans="1:4" x14ac:dyDescent="0.35">
      <c r="B6" s="148" t="s">
        <v>2773</v>
      </c>
      <c r="C6" s="148" t="s">
        <v>2770</v>
      </c>
      <c r="D6" s="148" t="s">
        <v>2774</v>
      </c>
    </row>
    <row r="7" spans="1:4" x14ac:dyDescent="0.35">
      <c r="B7" s="148" t="s">
        <v>2773</v>
      </c>
      <c r="C7" s="148" t="s">
        <v>2770</v>
      </c>
      <c r="D7" s="148" t="s">
        <v>2775</v>
      </c>
    </row>
    <row r="8" spans="1:4" x14ac:dyDescent="0.35">
      <c r="B8" s="148" t="s">
        <v>2776</v>
      </c>
      <c r="C8" s="148" t="s">
        <v>2777</v>
      </c>
      <c r="D8" s="148" t="s">
        <v>2778</v>
      </c>
    </row>
    <row r="9" spans="1:4" x14ac:dyDescent="0.35">
      <c r="B9" s="148" t="s">
        <v>2776</v>
      </c>
      <c r="C9" s="148" t="s">
        <v>2777</v>
      </c>
      <c r="D9" s="148" t="s">
        <v>2779</v>
      </c>
    </row>
    <row r="10" spans="1:4" x14ac:dyDescent="0.35">
      <c r="B10" s="148" t="s">
        <v>2780</v>
      </c>
      <c r="C10" s="148" t="s">
        <v>2777</v>
      </c>
      <c r="D10" s="148" t="s">
        <v>2781</v>
      </c>
    </row>
    <row r="11" spans="1:4" x14ac:dyDescent="0.35">
      <c r="B11" s="148" t="s">
        <v>2782</v>
      </c>
      <c r="C11" s="148" t="s">
        <v>2777</v>
      </c>
      <c r="D11" s="148" t="s">
        <v>2783</v>
      </c>
    </row>
    <row r="12" spans="1:4" x14ac:dyDescent="0.35">
      <c r="B12" s="148" t="s">
        <v>2784</v>
      </c>
      <c r="C12" s="148" t="s">
        <v>2785</v>
      </c>
      <c r="D12" s="148" t="s">
        <v>2786</v>
      </c>
    </row>
    <row r="13" spans="1:4" x14ac:dyDescent="0.35">
      <c r="B13" s="148" t="s">
        <v>2776</v>
      </c>
      <c r="C13" s="148" t="s">
        <v>2777</v>
      </c>
      <c r="D13" s="148" t="s">
        <v>2787</v>
      </c>
    </row>
    <row r="14" spans="1:4" x14ac:dyDescent="0.35">
      <c r="B14" s="148" t="s">
        <v>2776</v>
      </c>
      <c r="C14" s="148" t="s">
        <v>2777</v>
      </c>
      <c r="D14" s="148" t="s">
        <v>2788</v>
      </c>
    </row>
    <row r="15" spans="1:4" x14ac:dyDescent="0.35">
      <c r="B15" s="148" t="s">
        <v>2782</v>
      </c>
      <c r="C15" s="148" t="s">
        <v>2777</v>
      </c>
      <c r="D15" s="148" t="s">
        <v>2789</v>
      </c>
    </row>
    <row r="16" spans="1:4" x14ac:dyDescent="0.35">
      <c r="B16" s="148" t="s">
        <v>2769</v>
      </c>
      <c r="C16" s="148" t="s">
        <v>2790</v>
      </c>
      <c r="D16" s="148" t="s">
        <v>2791</v>
      </c>
    </row>
    <row r="17" spans="2:4" x14ac:dyDescent="0.35">
      <c r="B17" s="148" t="s">
        <v>2769</v>
      </c>
      <c r="C17" s="148" t="s">
        <v>2792</v>
      </c>
      <c r="D17" s="148" t="s">
        <v>2793</v>
      </c>
    </row>
    <row r="18" spans="2:4" x14ac:dyDescent="0.35">
      <c r="B18" s="148" t="s">
        <v>2782</v>
      </c>
      <c r="C18" s="148" t="s">
        <v>2792</v>
      </c>
      <c r="D18" s="148" t="s">
        <v>2794</v>
      </c>
    </row>
    <row r="19" spans="2:4" x14ac:dyDescent="0.35">
      <c r="B19" s="148" t="s">
        <v>2782</v>
      </c>
      <c r="C19" s="148" t="s">
        <v>2792</v>
      </c>
      <c r="D19" s="148" t="s">
        <v>2795</v>
      </c>
    </row>
    <row r="20" spans="2:4" x14ac:dyDescent="0.35">
      <c r="B20" s="148" t="s">
        <v>2782</v>
      </c>
      <c r="C20" s="148" t="s">
        <v>2792</v>
      </c>
      <c r="D20" s="148" t="s">
        <v>2796</v>
      </c>
    </row>
    <row r="21" spans="2:4" x14ac:dyDescent="0.35">
      <c r="B21" s="148" t="s">
        <v>2782</v>
      </c>
      <c r="C21" s="148" t="s">
        <v>2792</v>
      </c>
      <c r="D21" s="148" t="s">
        <v>2797</v>
      </c>
    </row>
    <row r="22" spans="2:4" x14ac:dyDescent="0.35">
      <c r="B22" s="148" t="s">
        <v>2782</v>
      </c>
      <c r="C22" s="148" t="s">
        <v>2792</v>
      </c>
      <c r="D22" s="148" t="s">
        <v>2798</v>
      </c>
    </row>
    <row r="23" spans="2:4" x14ac:dyDescent="0.35">
      <c r="B23" s="148" t="s">
        <v>2782</v>
      </c>
      <c r="C23" s="148" t="s">
        <v>2792</v>
      </c>
      <c r="D23" s="148" t="s">
        <v>2799</v>
      </c>
    </row>
    <row r="24" spans="2:4" x14ac:dyDescent="0.35">
      <c r="B24" s="148" t="s">
        <v>2782</v>
      </c>
      <c r="C24" s="148" t="s">
        <v>2792</v>
      </c>
      <c r="D24" s="148" t="s">
        <v>2800</v>
      </c>
    </row>
    <row r="25" spans="2:4" x14ac:dyDescent="0.35">
      <c r="B25" s="148" t="s">
        <v>2782</v>
      </c>
      <c r="C25" s="148" t="s">
        <v>2777</v>
      </c>
      <c r="D25" s="148" t="s">
        <v>2801</v>
      </c>
    </row>
    <row r="26" spans="2:4" x14ac:dyDescent="0.35">
      <c r="B26" s="148" t="s">
        <v>2782</v>
      </c>
      <c r="C26" s="148" t="s">
        <v>2802</v>
      </c>
      <c r="D26" s="148" t="s">
        <v>2803</v>
      </c>
    </row>
    <row r="27" spans="2:4" x14ac:dyDescent="0.35">
      <c r="B27" s="148" t="s">
        <v>2804</v>
      </c>
      <c r="C27" s="148" t="s">
        <v>2777</v>
      </c>
      <c r="D27" s="148" t="s">
        <v>2805</v>
      </c>
    </row>
    <row r="28" spans="2:4" x14ac:dyDescent="0.35">
      <c r="B28" s="148" t="s">
        <v>2804</v>
      </c>
      <c r="C28" s="148" t="s">
        <v>2777</v>
      </c>
      <c r="D28" s="148" t="s">
        <v>2806</v>
      </c>
    </row>
    <row r="29" spans="2:4" x14ac:dyDescent="0.35">
      <c r="B29" s="148" t="s">
        <v>2782</v>
      </c>
      <c r="C29" s="148" t="s">
        <v>2802</v>
      </c>
      <c r="D29" s="148" t="s">
        <v>2807</v>
      </c>
    </row>
    <row r="30" spans="2:4" x14ac:dyDescent="0.35">
      <c r="B30" s="148" t="s">
        <v>2782</v>
      </c>
      <c r="C30" s="148" t="s">
        <v>2802</v>
      </c>
      <c r="D30" s="148" t="s">
        <v>2808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3A6D96-E3CC-4D4F-B7CE-68AF519EF8C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Basic Math</vt:lpstr>
      <vt:lpstr>conditonal formatting</vt:lpstr>
      <vt:lpstr>Charts</vt:lpstr>
      <vt:lpstr>Merge and center</vt:lpstr>
      <vt:lpstr>AutoSum Relative Absolute</vt:lpstr>
      <vt:lpstr>Sumif Countif Averageif</vt:lpstr>
      <vt:lpstr>Customer List</vt:lpstr>
      <vt:lpstr>Order List</vt:lpstr>
      <vt:lpstr>vlookup - true</vt:lpstr>
      <vt:lpstr>vlookup</vt:lpstr>
      <vt:lpstr>hlookup</vt:lpstr>
      <vt:lpstr>Match - Index</vt:lpstr>
      <vt:lpstr>Form Controls</vt:lpstr>
      <vt:lpstr>PMT</vt:lpstr>
      <vt:lpstr>Data Table</vt:lpstr>
      <vt:lpstr>Solver</vt:lpstr>
      <vt:lpstr>correlation</vt:lpstr>
      <vt:lpstr>2014</vt:lpstr>
      <vt:lpstr>2015</vt:lpstr>
      <vt:lpstr>2016</vt:lpstr>
      <vt:lpstr>Consolidate</vt:lpstr>
      <vt:lpstr>Formatted Tables</vt:lpstr>
      <vt:lpstr>Formatting Data</vt:lpstr>
      <vt:lpstr>data validation</vt:lpstr>
      <vt:lpstr>date formulas</vt:lpstr>
      <vt:lpstr>Text functions</vt:lpstr>
      <vt:lpstr>Flash Fill</vt:lpstr>
      <vt:lpstr>Text to columns</vt:lpstr>
      <vt:lpstr>Concatenate</vt:lpstr>
      <vt:lpstr>Sort and Filter</vt:lpstr>
      <vt:lpstr>Advanced Filter</vt:lpstr>
      <vt:lpstr>Subtotals</vt:lpstr>
      <vt:lpstr>Pivot Table Data</vt:lpstr>
      <vt:lpstr>Donut - Pie Chart</vt:lpstr>
      <vt:lpstr>11 Checkbox</vt:lpstr>
      <vt:lpstr>19 Dial</vt:lpstr>
      <vt:lpstr>20 Gantt</vt:lpstr>
      <vt:lpstr>21 Small Multpls</vt:lpstr>
      <vt:lpstr>22 3D Maps</vt:lpstr>
      <vt:lpstr>23 Pictogram</vt:lpstr>
      <vt:lpstr>28 Regression</vt:lpstr>
      <vt:lpstr>29 Rank Percentile</vt:lpstr>
      <vt:lpstr>30 Random Numbers</vt:lpstr>
      <vt:lpstr>31 Sampling</vt:lpstr>
      <vt:lpstr>32 Forecasting</vt:lpstr>
      <vt:lpstr>Suppliers</vt:lpstr>
      <vt:lpstr>Shippers</vt:lpstr>
      <vt:lpstr>Products</vt:lpstr>
      <vt:lpstr>Orders</vt:lpstr>
      <vt:lpstr>Order Details</vt:lpstr>
      <vt:lpstr>New Shippers</vt:lpstr>
      <vt:lpstr>Employees</vt:lpstr>
      <vt:lpstr>Customers</vt:lpstr>
      <vt:lpstr>Categories</vt:lpstr>
      <vt:lpstr>PowerBI - PowerPivot Formulas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Fragale</dc:creator>
  <cp:lastModifiedBy>Tom Fragale</cp:lastModifiedBy>
  <cp:lastPrinted>2020-11-02T15:50:37Z</cp:lastPrinted>
  <dcterms:created xsi:type="dcterms:W3CDTF">2019-07-29T18:53:41Z</dcterms:created>
  <dcterms:modified xsi:type="dcterms:W3CDTF">2023-08-29T18:09:28Z</dcterms:modified>
</cp:coreProperties>
</file>